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12914508ee49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ADME" sheetId="1" r:id="R877ee0b6bfd1487e"/>
    <x:sheet xmlns:r="http://schemas.openxmlformats.org/officeDocument/2006/relationships" name="Dashboard" sheetId="2" r:id="Rcf933f1221cf4ffe"/>
    <x:sheet xmlns:r="http://schemas.openxmlformats.org/officeDocument/2006/relationships" name="制度要件" sheetId="3" r:id="R3ecf0db640284150"/>
    <x:sheet xmlns:r="http://schemas.openxmlformats.org/officeDocument/2006/relationships" name="設置市場比較" sheetId="4" r:id="Rfe48b66afa124c6f"/>
    <x:sheet xmlns:r="http://schemas.openxmlformats.org/officeDocument/2006/relationships" name="先行案件" sheetId="5" r:id="Rff855f4c04b54729"/>
    <x:sheet xmlns:r="http://schemas.openxmlformats.org/officeDocument/2006/relationships" name="政府施設ポテンシャル" sheetId="6" r:id="R95a07e9df1924866"/>
    <x:sheet xmlns:r="http://schemas.openxmlformats.org/officeDocument/2006/relationships" name="自治体施策" sheetId="7" r:id="R0b0609f6c85b4e0c"/>
    <x:sheet xmlns:r="http://schemas.openxmlformats.org/officeDocument/2006/relationships" name="制約_解消策" sheetId="8" r:id="R663b1fc26fb94dd8"/>
    <x:sheet xmlns:r="http://schemas.openxmlformats.org/officeDocument/2006/relationships" name="施設簡易診断" sheetId="9" r:id="R6f161e0363ca486d"/>
    <x:sheet xmlns:r="http://schemas.openxmlformats.org/officeDocument/2006/relationships" name="出典" sheetId="10" r:id="R2761ea6035e048f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5">
    <x:numFmt numFmtId="200" formatCode="0.0%"/>
    <x:numFmt numFmtId="201" formatCode="¥#,##0"/>
    <x:numFmt numFmtId="202" formatCode="yyyy-mm-dd hh:mm"/>
    <x:numFmt numFmtId="203" formatCode="yyyy-mm-dd"/>
    <x:numFmt numFmtId="204" formatCode="0%"/>
    <x:numFmt numFmtId="205" formatCode="0"/>
    <x:numFmt numFmtId="206" formatCode="0.00"/>
    <x:numFmt numFmtId="207" formatCode="0.0"/>
    <x:numFmt numFmtId="208" formatCode="#,##0"/>
    <x:numFmt numFmtId="209" formatCode="0.000"/>
    <x:numFmt numFmtId="210" formatCode="0 &quot;GW&quot;"/>
    <x:numFmt numFmtId="211" formatCode="0.0 &quot;MW&quot;"/>
    <x:numFmt numFmtId="212" formatCode="#,##0 &quot;百万円&quot;"/>
    <x:numFmt numFmtId="213" formatCode="#,##0 &quot;自治体&quot;"/>
    <x:numFmt numFmtId="214" formatCode="0 &quot;日&quot;"/>
  </x:numFmts>
  <x:fonts count="18">
    <x:font>
      <x:sz val="11"/>
      <x:name val="Carlito"/>
    </x:font>
    <x:font>
      <x:b/>
      <x:sz val="18"/>
      <x:color rgb="FFFFFFFF"/>
      <x:name val="Noto Sans CJK JP"/>
    </x:font>
    <x:font>
      <x:sz val="10"/>
      <x:color rgb="FF005F59"/>
      <x:name val="Noto Sans CJK JP"/>
    </x:font>
    <x:font>
      <x:b/>
      <x:sz val="11"/>
      <x:color rgb="FF7A4300"/>
      <x:name val="Noto Sans CJK JP"/>
    </x:font>
    <x:font>
      <x:b/>
      <x:sz val="12"/>
      <x:color rgb="FF172226"/>
      <x:name val="Noto Sans CJK JP"/>
    </x:font>
    <x:font>
      <x:b/>
      <x:sz val="10"/>
      <x:color rgb="FFFFFFFF"/>
      <x:name val="Noto Sans CJK JP"/>
    </x:font>
    <x:font>
      <x:sz val="9"/>
      <x:color rgb="FF172226"/>
      <x:name val="Noto Sans CJK JP"/>
    </x:font>
    <x:font>
      <x:sz val="10"/>
      <x:color rgb="FF175CD3"/>
      <x:name val="Noto Sans CJK JP"/>
    </x:font>
    <x:font>
      <x:b/>
      <x:sz val="18"/>
      <x:color rgb="FF172226"/>
      <x:name val="Noto Sans CJK JP"/>
    </x:font>
    <x:font>
      <x:sz val="10"/>
      <x:color rgb="FF172226"/>
      <x:name val="Noto Sans CJK JP"/>
    </x:font>
    <x:font>
      <x:sz val="11"/>
      <x:color rgb="FF172226"/>
      <x:name val="Noto Sans CJK JP"/>
    </x:font>
    <x:font>
      <x:b/>
      <x:sz val="11"/>
      <x:color rgb="FF172226"/>
      <x:name val="Noto Sans CJK JP"/>
    </x:font>
    <x:font>
      <x:b/>
      <x:sz val="10"/>
      <x:color rgb="FF172226"/>
      <x:name val="Noto Sans CJK JP"/>
    </x:font>
    <x:font>
      <x:b/>
      <x:sz val="10"/>
      <x:color rgb="FF7A4300"/>
      <x:name val="Noto Sans CJK JP"/>
    </x:font>
    <x:font>
      <x:b/>
      <x:sz val="9"/>
      <x:color rgb="FF005F59"/>
      <x:name val="Noto Sans CJK JP"/>
    </x:font>
    <x:font>
      <x:b/>
      <x:sz val="10"/>
      <x:color rgb="FF005F59"/>
      <x:name val="Noto Sans CJK JP"/>
    </x:font>
    <x:font>
      <x:b/>
      <x:sz val="24"/>
      <x:color rgb="FF172226"/>
      <x:name val="Noto Sans CJK JP"/>
    </x:font>
    <x:font>
      <x:b/>
      <x:sz val="10"/>
      <x:color rgb="FF175CD3"/>
      <x:name val="Noto Sans CJK JP"/>
    </x:font>
  </x:fonts>
  <x:fills count="9">
    <x:fill>
      <x:patternFill patternType="none"/>
    </x:fill>
    <x:fill>
      <x:patternFill patternType="gray125"/>
    </x:fill>
    <x:fill>
      <x:patternFill patternType="solid">
        <x:fgColor rgb="FF007F78"/>
      </x:patternFill>
    </x:fill>
    <x:fill>
      <x:patternFill patternType="solid">
        <x:fgColor rgb="FFE8F6F4"/>
      </x:patternFill>
    </x:fill>
    <x:fill>
      <x:patternFill patternType="solid">
        <x:fgColor rgb="FFFFF5E6"/>
      </x:patternFill>
    </x:fill>
    <x:fill>
      <x:patternFill patternType="solid">
        <x:fgColor rgb="FFE9EEED"/>
      </x:patternFill>
    </x:fill>
    <x:fill>
      <x:patternFill patternType="solid">
        <x:fgColor rgb="FF005F59"/>
      </x:patternFill>
    </x:fill>
    <x:fill>
      <x:patternFill patternType="solid">
        <x:fgColor rgb="FFEAF2FF"/>
      </x:patternFill>
    </x:fill>
    <x:fill>
      <x:patternFill patternType="solid">
        <x:fgColor rgb="FFEAF8F0"/>
      </x:patternFill>
    </x:fill>
  </x:fills>
  <x:borders count="33">
    <x:border/>
    <x:border>
      <x:left style="medium">
        <x:color rgb="FFD98617"/>
      </x:left>
      <x:top style="medium">
        <x:color rgb="FFD98617"/>
      </x:top>
    </x:border>
    <x:border>
      <x:top style="medium">
        <x:color rgb="FFD98617"/>
      </x:top>
    </x:border>
    <x:border>
      <x:right style="medium">
        <x:color rgb="FFD98617"/>
      </x:right>
      <x:top style="medium">
        <x:color rgb="FFD98617"/>
      </x:top>
    </x:border>
    <x:border>
      <x:left style="medium">
        <x:color rgb="FFD98617"/>
      </x:left>
    </x:border>
    <x:border>
      <x:right style="medium">
        <x:color rgb="FFD98617"/>
      </x:right>
    </x:border>
    <x:border>
      <x:left style="medium">
        <x:color rgb="FFD98617"/>
      </x:left>
      <x:bottom style="medium">
        <x:color rgb="FFD98617"/>
      </x:bottom>
    </x:border>
    <x:border>
      <x:bottom style="medium">
        <x:color rgb="FFD98617"/>
      </x:bottom>
    </x:border>
    <x:border>
      <x:right style="medium">
        <x:color rgb="FFD98617"/>
      </x:right>
      <x:bottom style="medium">
        <x:color rgb="FFD98617"/>
      </x:bottom>
    </x:border>
    <x:border>
      <x:right style="thin">
        <x:color rgb="FFAFCBC8"/>
      </x:right>
    </x:border>
    <x:border>
      <x:left style="thin">
        <x:color rgb="FFAFCBC8"/>
      </x:left>
    </x:border>
    <x:border>
      <x:right style="thin">
        <x:color rgb="FFDCE6E5"/>
      </x:right>
      <x:bottom style="thin">
        <x:color rgb="FFDCE6E5"/>
      </x:bottom>
    </x:border>
    <x:border>
      <x:left style="thin">
        <x:color rgb="FFDCE6E5"/>
      </x:left>
      <x:bottom style="thin">
        <x:color rgb="FFDCE6E5"/>
      </x:bottom>
    </x:border>
    <x:border>
      <x:right style="thin">
        <x:color rgb="FFDCE6E5"/>
      </x:right>
      <x:top style="thin">
        <x:color rgb="FFDCE6E5"/>
      </x:top>
      <x:bottom style="thin">
        <x:color rgb="FFDCE6E5"/>
      </x:bottom>
    </x:border>
    <x:border>
      <x:left style="thin">
        <x:color rgb="FFDCE6E5"/>
      </x:left>
      <x:top style="thin">
        <x:color rgb="FFDCE6E5"/>
      </x:top>
      <x:bottom style="thin">
        <x:color rgb="FFDCE6E5"/>
      </x:bottom>
    </x:border>
    <x:border>
      <x:right style="thin">
        <x:color rgb="FFDCE6E5"/>
      </x:right>
      <x:top style="thin">
        <x:color rgb="FFDCE6E5"/>
      </x:top>
    </x:border>
    <x:border>
      <x:left style="thin">
        <x:color rgb="FFDCE6E5"/>
      </x:left>
      <x:top style="thin">
        <x:color rgb="FFDCE6E5"/>
      </x:top>
    </x:border>
    <x:border>
      <x:left style="thin">
        <x:color rgb="FFAFCBC8"/>
      </x:left>
      <x:right style="thin">
        <x:color rgb="FFAFCBC8"/>
      </x:right>
    </x:border>
    <x:border>
      <x:left style="thin">
        <x:color rgb="FFDCE6E5"/>
      </x:left>
      <x:right style="thin">
        <x:color rgb="FFDCE6E5"/>
      </x:right>
      <x:bottom style="thin">
        <x:color rgb="FFDCE6E5"/>
      </x:bottom>
    </x:border>
    <x:border>
      <x:left style="thin">
        <x:color rgb="FFDCE6E5"/>
      </x:left>
      <x:right style="thin">
        <x:color rgb="FFDCE6E5"/>
      </x:right>
      <x:top style="thin">
        <x:color rgb="FFDCE6E5"/>
      </x:top>
      <x:bottom style="thin">
        <x:color rgb="FFDCE6E5"/>
      </x:bottom>
    </x:border>
    <x:border>
      <x:left style="thin">
        <x:color rgb="FFDCE6E5"/>
      </x:left>
      <x:right style="thin">
        <x:color rgb="FFDCE6E5"/>
      </x:right>
      <x:top style="thin">
        <x:color rgb="FFDCE6E5"/>
      </x:top>
    </x:border>
    <x:border>
      <x:left style="medium">
        <x:color rgb="FF005F59"/>
      </x:left>
      <x:top style="medium">
        <x:color rgb="FF005F59"/>
      </x:top>
    </x:border>
    <x:border>
      <x:top style="medium">
        <x:color rgb="FF005F59"/>
      </x:top>
    </x:border>
    <x:border>
      <x:right style="medium">
        <x:color rgb="FF005F59"/>
      </x:right>
      <x:top style="medium">
        <x:color rgb="FF005F59"/>
      </x:top>
    </x:border>
    <x:border>
      <x:left style="medium">
        <x:color rgb="FF005F59"/>
      </x:left>
      <x:bottom style="medium">
        <x:color rgb="FF005F59"/>
      </x:bottom>
    </x:border>
    <x:border>
      <x:bottom style="medium">
        <x:color rgb="FF005F59"/>
      </x:bottom>
    </x:border>
    <x:border>
      <x:right style="medium">
        <x:color rgb="FF005F59"/>
      </x:right>
      <x:bottom style="medium">
        <x:color rgb="FF005F59"/>
      </x:bottom>
    </x:border>
    <x:border>
      <x:left style="medium">
        <x:color rgb="FF175CD3"/>
      </x:left>
      <x:top style="medium">
        <x:color rgb="FF175CD3"/>
      </x:top>
    </x:border>
    <x:border>
      <x:top style="medium">
        <x:color rgb="FF175CD3"/>
      </x:top>
    </x:border>
    <x:border>
      <x:right style="medium">
        <x:color rgb="FF175CD3"/>
      </x:right>
      <x:top style="medium">
        <x:color rgb="FF175CD3"/>
      </x:top>
    </x:border>
    <x:border>
      <x:left style="medium">
        <x:color rgb="FF175CD3"/>
      </x:left>
      <x:bottom style="medium">
        <x:color rgb="FF175CD3"/>
      </x:bottom>
    </x:border>
    <x:border>
      <x:bottom style="medium">
        <x:color rgb="FF175CD3"/>
      </x:bottom>
    </x:border>
    <x:border>
      <x:right style="medium">
        <x:color rgb="FF175CD3"/>
      </x:right>
      <x:bottom style="medium">
        <x:color rgb="FF175CD3"/>
      </x:bottom>
    </x:border>
  </x:borders>
  <x:cellStyleXfs count="1">
    <x:xf numFmtId="0" fontId="0" fillId="0" borderId="0"/>
  </x:cellStyleXfs>
  <x:cellXfs count="299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1" xfId="0" applyNumberFormat="1" applyFont="1" applyFill="1" applyBorder="1"/>
    <x:xf numFmtId="0" fontId="3" fillId="4" borderId="2" xfId="0" applyNumberFormat="1" applyFont="1" applyFill="1" applyBorder="1"/>
    <x:xf numFmtId="0" fontId="3" fillId="4" borderId="3" xfId="0" applyNumberFormat="1" applyFont="1" applyFill="1" applyBorder="1"/>
    <x:xf numFmtId="0" fontId="3" fillId="4" borderId="4" xfId="0" applyNumberFormat="1" applyFont="1" applyFill="1" applyBorder="1"/>
    <x:xf numFmtId="0" fontId="3" fillId="4" borderId="5" xfId="0" applyNumberFormat="1" applyFont="1" applyFill="1" applyBorder="1"/>
    <x:xf numFmtId="0" fontId="3" fillId="4" borderId="6" xfId="0" applyNumberFormat="1" applyFont="1" applyFill="1" applyBorder="1"/>
    <x:xf numFmtId="0" fontId="3" fillId="4" borderId="7" xfId="0" applyNumberFormat="1" applyFont="1" applyFill="1" applyBorder="1"/>
    <x:xf numFmtId="0" fontId="3" fillId="4" borderId="8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2" xfId="0" applyNumberFormat="1" applyFont="1" applyFill="1" applyBorder="1" applyAlignment="1">
      <x:alignment wrapText="1"/>
    </x:xf>
    <x:xf numFmtId="0" fontId="3" fillId="4" borderId="3" xfId="0" applyNumberFormat="1" applyFont="1" applyFill="1" applyBorder="1" applyAlignment="1">
      <x:alignment wrapText="1"/>
    </x:xf>
    <x:xf numFmtId="0" fontId="3" fillId="4" borderId="4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wrapText="1"/>
    </x:xf>
    <x:xf numFmtId="0" fontId="3" fillId="4" borderId="5" xfId="0" applyNumberFormat="1" applyFont="1" applyFill="1" applyBorder="1" applyAlignment="1">
      <x:alignment wrapText="1"/>
    </x:xf>
    <x:xf numFmtId="0" fontId="3" fillId="4" borderId="6" xfId="0" applyNumberFormat="1" applyFont="1" applyFill="1" applyBorder="1" applyAlignment="1">
      <x:alignment wrapText="1"/>
    </x:xf>
    <x:xf numFmtId="0" fontId="3" fillId="4" borderId="7" xfId="0" applyNumberFormat="1" applyFont="1" applyFill="1" applyBorder="1" applyAlignment="1">
      <x:alignment wrapText="1"/>
    </x:xf>
    <x:xf numFmtId="0" fontId="3" fillId="4" borderId="8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vertical="center" wrapText="1"/>
    </x:xf>
    <x:xf numFmtId="0" fontId="3" fillId="4" borderId="2" xfId="0" applyNumberFormat="1" applyFont="1" applyFill="1" applyBorder="1" applyAlignment="1">
      <x:alignment vertical="center" wrapText="1"/>
    </x:xf>
    <x:xf numFmtId="0" fontId="3" fillId="4" borderId="3" xfId="0" applyNumberFormat="1" applyFont="1" applyFill="1" applyBorder="1" applyAlignment="1">
      <x:alignment vertical="center" wrapText="1"/>
    </x:xf>
    <x:xf numFmtId="0" fontId="3" fillId="4" borderId="4" xfId="0" applyNumberFormat="1" applyFont="1" applyFill="1" applyBorder="1" applyAlignment="1">
      <x:alignment vertical="center" wrapText="1"/>
    </x:xf>
    <x:xf numFmtId="0" fontId="3" fillId="4" borderId="0" xfId="0" applyNumberFormat="1" applyFont="1" applyFill="1" applyBorder="1" applyAlignment="1">
      <x:alignment vertical="center" wrapText="1"/>
    </x:xf>
    <x:xf numFmtId="0" fontId="3" fillId="4" borderId="5" xfId="0" applyNumberFormat="1" applyFont="1" applyFill="1" applyBorder="1" applyAlignment="1">
      <x:alignment vertical="center" wrapText="1"/>
    </x:xf>
    <x:xf numFmtId="0" fontId="3" fillId="4" borderId="6" xfId="0" applyNumberFormat="1" applyFont="1" applyFill="1" applyBorder="1" applyAlignment="1">
      <x:alignment vertical="center" wrapText="1"/>
    </x:xf>
    <x:xf numFmtId="0" fontId="3" fillId="4" borderId="7" xfId="0" applyNumberFormat="1" applyFont="1" applyFill="1" applyBorder="1" applyAlignment="1">
      <x:alignment vertical="center" wrapText="1"/>
    </x:xf>
    <x:xf numFmtId="0" fontId="3" fillId="4" borderId="8" xfId="0" applyNumberFormat="1" applyFont="1" applyFill="1" applyBorder="1" applyAlignment="1">
      <x:alignment vertical="center" wrapText="1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vertical="center"/>
    </x:xf>
    <x:xf numFmtId="0" fontId="0" fillId="6" borderId="0" xfId="0" applyNumberFormat="1" applyFont="1" applyFill="1" applyBorder="1"/>
    <x:xf numFmtId="0" fontId="5" fillId="6" borderId="0" xfId="0" applyNumberFormat="1" applyFont="1" applyFill="1" applyBorder="1"/>
    <x:xf numFmtId="0" fontId="5" fillId="6" borderId="9" xfId="0" applyNumberFormat="1" applyFont="1" applyFill="1" applyBorder="1"/>
    <x:xf numFmtId="0" fontId="5" fillId="6" borderId="10" xfId="0" applyNumberFormat="1" applyFont="1" applyFill="1" applyBorder="1"/>
    <x:xf numFmtId="0" fontId="5" fillId="6" borderId="9" xfId="0" applyNumberFormat="1" applyFont="1" applyFill="1" applyBorder="1" applyAlignment="1">
      <x:alignment wrapText="1"/>
    </x:xf>
    <x:xf numFmtId="0" fontId="5" fillId="6" borderId="10" xfId="0" applyNumberFormat="1" applyFont="1" applyFill="1" applyBorder="1" applyAlignment="1">
      <x:alignment wrapText="1"/>
    </x:xf>
    <x:xf numFmtId="0" fontId="5" fillId="6" borderId="9" xfId="0" applyNumberFormat="1" applyFont="1" applyFill="1" applyBorder="1" applyAlignment="1">
      <x:alignment horizontal="center" wrapText="1"/>
    </x:xf>
    <x:xf numFmtId="0" fontId="5" fillId="6" borderId="10" xfId="0" applyNumberFormat="1" applyFont="1" applyFill="1" applyBorder="1" applyAlignment="1">
      <x:alignment horizontal="center" wrapText="1"/>
    </x:xf>
    <x:xf numFmtId="0" fontId="5" fillId="6" borderId="9" xfId="0" applyNumberFormat="1" applyFont="1" applyFill="1" applyBorder="1" applyAlignment="1">
      <x:alignment horizontal="center" vertical="center" wrapText="1"/>
    </x:xf>
    <x:xf numFmtId="0" fontId="5" fillId="6" borderId="10" xfId="0" applyNumberFormat="1" applyFont="1" applyFill="1" applyBorder="1" applyAlignment="1">
      <x:alignment horizontal="center" vertical="center" wrapText="1"/>
    </x:xf>
    <x:xf numFmtId="0" fontId="6" fillId="0" borderId="0" xfId="0" applyNumberFormat="1" applyFont="1" applyFill="1" applyBorder="1"/>
    <x:xf numFmtId="0" fontId="6" fillId="0" borderId="11" xfId="0" applyNumberFormat="1" applyFont="1" applyFill="1" applyBorder="1"/>
    <x:xf numFmtId="0" fontId="6" fillId="0" borderId="12" xfId="0" applyNumberFormat="1" applyFont="1" applyFill="1" applyBorder="1"/>
    <x:xf numFmtId="0" fontId="6" fillId="0" borderId="13" xfId="0" applyNumberFormat="1" applyFont="1" applyFill="1" applyBorder="1"/>
    <x:xf numFmtId="0" fontId="6" fillId="0" borderId="14" xfId="0" applyNumberFormat="1" applyFont="1" applyFill="1" applyBorder="1"/>
    <x:xf numFmtId="0" fontId="6" fillId="0" borderId="15" xfId="0" applyNumberFormat="1" applyFont="1" applyFill="1" applyBorder="1"/>
    <x:xf numFmtId="0" fontId="6" fillId="0" borderId="16" xfId="0" applyNumberFormat="1" applyFont="1" applyFill="1" applyBorder="1"/>
    <x:xf numFmtId="0" fontId="6" fillId="0" borderId="11" xfId="0" applyNumberFormat="1" applyFont="1" applyFill="1" applyBorder="1" applyAlignment="1">
      <x:alignment wrapText="1"/>
    </x:xf>
    <x:xf numFmtId="0" fontId="6" fillId="0" borderId="12" xfId="0" applyNumberFormat="1" applyFont="1" applyFill="1" applyBorder="1" applyAlignment="1">
      <x:alignment wrapText="1"/>
    </x:xf>
    <x:xf numFmtId="0" fontId="6" fillId="0" borderId="13" xfId="0" applyNumberFormat="1" applyFont="1" applyFill="1" applyBorder="1" applyAlignment="1">
      <x:alignment wrapText="1"/>
    </x:xf>
    <x:xf numFmtId="0" fontId="6" fillId="0" borderId="14" xfId="0" applyNumberFormat="1" applyFont="1" applyFill="1" applyBorder="1" applyAlignment="1">
      <x:alignment wrapText="1"/>
    </x:xf>
    <x:xf numFmtId="0" fontId="6" fillId="0" borderId="15" xfId="0" applyNumberFormat="1" applyFont="1" applyFill="1" applyBorder="1" applyAlignment="1">
      <x:alignment wrapText="1"/>
    </x:xf>
    <x:xf numFmtId="0" fontId="6" fillId="0" borderId="16" xfId="0" applyNumberFormat="1" applyFont="1" applyFill="1" applyBorder="1" applyAlignment="1">
      <x:alignment wrapText="1"/>
    </x:xf>
    <x:xf numFmtId="0" fontId="6" fillId="0" borderId="11" xfId="0" applyNumberFormat="1" applyFont="1" applyFill="1" applyBorder="1" applyAlignment="1">
      <x:alignment vertical="top" wrapText="1"/>
    </x:xf>
    <x:xf numFmtId="0" fontId="6" fillId="0" borderId="12" xfId="0" applyNumberFormat="1" applyFont="1" applyFill="1" applyBorder="1" applyAlignment="1">
      <x:alignment vertical="top" wrapText="1"/>
    </x:xf>
    <x:xf numFmtId="0" fontId="6" fillId="0" borderId="13" xfId="0" applyNumberFormat="1" applyFont="1" applyFill="1" applyBorder="1" applyAlignment="1">
      <x:alignment vertical="top" wrapText="1"/>
    </x:xf>
    <x:xf numFmtId="0" fontId="6" fillId="0" borderId="14" xfId="0" applyNumberFormat="1" applyFont="1" applyFill="1" applyBorder="1" applyAlignment="1">
      <x:alignment vertical="top" wrapText="1"/>
    </x:xf>
    <x:xf numFmtId="0" fontId="6" fillId="0" borderId="15" xfId="0" applyNumberFormat="1" applyFont="1" applyFill="1" applyBorder="1" applyAlignment="1">
      <x:alignment vertical="top" wrapText="1"/>
    </x:xf>
    <x:xf numFmtId="0" fontId="6" fillId="0" borderId="16" xfId="0" applyNumberFormat="1" applyFont="1" applyFill="1" applyBorder="1" applyAlignment="1">
      <x:alignment vertical="top" wrapText="1"/>
    </x:xf>
    <x:xf numFmtId="0" fontId="5" fillId="6" borderId="17" xfId="0" applyNumberFormat="1" applyFont="1" applyFill="1" applyBorder="1"/>
    <x:xf numFmtId="0" fontId="5" fillId="6" borderId="17" xfId="0" applyNumberFormat="1" applyFont="1" applyFill="1" applyBorder="1" applyAlignment="1">
      <x:alignment wrapText="1"/>
    </x:xf>
    <x:xf numFmtId="0" fontId="5" fillId="6" borderId="17" xfId="0" applyNumberFormat="1" applyFont="1" applyFill="1" applyBorder="1" applyAlignment="1">
      <x:alignment horizontal="center" wrapText="1"/>
    </x:xf>
    <x:xf numFmtId="0" fontId="5" fillId="6" borderId="17" xfId="0" applyNumberFormat="1" applyFont="1" applyFill="1" applyBorder="1" applyAlignment="1">
      <x:alignment horizontal="center" vertical="center" wrapText="1"/>
    </x:xf>
    <x:xf numFmtId="0" fontId="6" fillId="0" borderId="18" xfId="0" applyNumberFormat="1" applyFont="1" applyFill="1" applyBorder="1"/>
    <x:xf numFmtId="0" fontId="6" fillId="0" borderId="19" xfId="0" applyNumberFormat="1" applyFont="1" applyFill="1" applyBorder="1"/>
    <x:xf numFmtId="0" fontId="6" fillId="0" borderId="20" xfId="0" applyNumberFormat="1" applyFont="1" applyFill="1" applyBorder="1"/>
    <x:xf numFmtId="0" fontId="6" fillId="0" borderId="18" xfId="0" applyNumberFormat="1" applyFont="1" applyFill="1" applyBorder="1" applyAlignment="1">
      <x:alignment wrapText="1"/>
    </x:xf>
    <x:xf numFmtId="0" fontId="6" fillId="0" borderId="19" xfId="0" applyNumberFormat="1" applyFont="1" applyFill="1" applyBorder="1" applyAlignment="1">
      <x:alignment wrapText="1"/>
    </x:xf>
    <x:xf numFmtId="0" fontId="6" fillId="0" borderId="20" xfId="0" applyNumberFormat="1" applyFont="1" applyFill="1" applyBorder="1" applyAlignment="1">
      <x:alignment wrapText="1"/>
    </x:xf>
    <x:xf numFmtId="0" fontId="6" fillId="0" borderId="18" xfId="0" applyNumberFormat="1" applyFont="1" applyFill="1" applyBorder="1" applyAlignment="1">
      <x:alignment vertical="top" wrapText="1"/>
    </x:xf>
    <x:xf numFmtId="0" fontId="6" fillId="0" borderId="19" xfId="0" applyNumberFormat="1" applyFont="1" applyFill="1" applyBorder="1" applyAlignment="1">
      <x:alignment vertical="top" wrapText="1"/>
    </x:xf>
    <x:xf numFmtId="0" fontId="6" fillId="0" borderId="20" xfId="0" applyNumberFormat="1" applyFont="1" applyFill="1" applyBorder="1" applyAlignment="1">
      <x:alignment vertical="top" wrapText="1"/>
    </x:xf>
    <x:xf numFmtId="0" fontId="0" fillId="7" borderId="0" xfId="0" applyNumberFormat="1" applyFont="1" applyFill="1" applyBorder="1"/>
    <x:xf numFmtId="0" fontId="7" fillId="7" borderId="0" xfId="0" applyNumberFormat="1" applyFont="1" applyFill="1" applyBorder="1"/>
    <x:xf numFmtId="0" fontId="7" fillId="7" borderId="0" xfId="0" applyNumberFormat="1" applyFont="1" applyFill="1" applyBorder="1" applyAlignment="1">
      <x:alignment wrapText="1"/>
    </x:xf>
    <x:xf numFmtId="0" fontId="7" fillId="7" borderId="0" xfId="0" applyNumberFormat="1" applyFont="1" applyFill="1" applyBorder="1" applyAlignment="1">
      <x:alignment vertical="center" wrapText="1"/>
    </x:xf>
    <x:xf numFmtId="0" fontId="8" fillId="2" borderId="0" xfId="0" applyNumberFormat="1" applyFont="1" applyFill="1" applyBorder="1" applyAlignment="1">
      <x:alignment vertical="center"/>
    </x:xf>
    <x:xf numFmtId="0" fontId="9" fillId="3" borderId="0" xfId="0" applyNumberFormat="1" applyFont="1" applyFill="1" applyBorder="1" applyAlignment="1">
      <x:alignment vertical="center" wrapText="1"/>
    </x:xf>
    <x:xf numFmtId="0" fontId="10" fillId="0" borderId="0" xfId="0" applyNumberFormat="1" applyFont="1" applyFill="1" applyBorder="1"/>
    <x:xf numFmtId="0" fontId="11" fillId="4" borderId="1" xfId="0" applyNumberFormat="1" applyFont="1" applyFill="1" applyBorder="1" applyAlignment="1">
      <x:alignment vertical="center" wrapText="1"/>
    </x:xf>
    <x:xf numFmtId="0" fontId="11" fillId="4" borderId="2" xfId="0" applyNumberFormat="1" applyFont="1" applyFill="1" applyBorder="1" applyAlignment="1">
      <x:alignment vertical="center" wrapText="1"/>
    </x:xf>
    <x:xf numFmtId="0" fontId="11" fillId="4" borderId="3" xfId="0" applyNumberFormat="1" applyFont="1" applyFill="1" applyBorder="1" applyAlignment="1">
      <x:alignment vertical="center" wrapText="1"/>
    </x:xf>
    <x:xf numFmtId="0" fontId="11" fillId="4" borderId="4" xfId="0" applyNumberFormat="1" applyFont="1" applyFill="1" applyBorder="1" applyAlignment="1">
      <x:alignment vertical="center" wrapText="1"/>
    </x:xf>
    <x:xf numFmtId="0" fontId="11" fillId="4" borderId="0" xfId="0" applyNumberFormat="1" applyFont="1" applyFill="1" applyBorder="1" applyAlignment="1">
      <x:alignment vertical="center" wrapText="1"/>
    </x:xf>
    <x:xf numFmtId="0" fontId="11" fillId="4" borderId="5" xfId="0" applyNumberFormat="1" applyFont="1" applyFill="1" applyBorder="1" applyAlignment="1">
      <x:alignment vertical="center" wrapText="1"/>
    </x:xf>
    <x:xf numFmtId="0" fontId="11" fillId="4" borderId="6" xfId="0" applyNumberFormat="1" applyFont="1" applyFill="1" applyBorder="1" applyAlignment="1">
      <x:alignment vertical="center" wrapText="1"/>
    </x:xf>
    <x:xf numFmtId="0" fontId="11" fillId="4" borderId="7" xfId="0" applyNumberFormat="1" applyFont="1" applyFill="1" applyBorder="1" applyAlignment="1">
      <x:alignment vertical="center" wrapText="1"/>
    </x:xf>
    <x:xf numFmtId="0" fontId="11" fillId="4" borderId="8" xfId="0" applyNumberFormat="1" applyFont="1" applyFill="1" applyBorder="1" applyAlignment="1">
      <x:alignment vertical="center" wrapText="1"/>
    </x:xf>
    <x:xf numFmtId="0" fontId="12" fillId="6" borderId="9" xfId="0" applyNumberFormat="1" applyFont="1" applyFill="1" applyBorder="1" applyAlignment="1">
      <x:alignment horizontal="center" vertical="center" wrapText="1"/>
    </x:xf>
    <x:xf numFmtId="0" fontId="12" fillId="6" borderId="10" xfId="0" applyNumberFormat="1" applyFont="1" applyFill="1" applyBorder="1" applyAlignment="1">
      <x:alignment horizontal="center" vertical="center" wrapText="1"/>
    </x:xf>
    <x:xf numFmtId="0" fontId="12" fillId="6" borderId="17" xfId="0" applyNumberFormat="1" applyFont="1" applyFill="1" applyBorder="1" applyAlignment="1">
      <x:alignment horizontal="center" vertical="center" wrapText="1"/>
    </x:xf>
    <x:xf numFmtId="0" fontId="9" fillId="7" borderId="0" xfId="0" applyNumberFormat="1" applyFont="1" applyFill="1" applyBorder="1" applyAlignment="1">
      <x:alignment vertical="center" wrapText="1"/>
    </x:xf>
    <x:xf numFmtId="200" fontId="6" fillId="0" borderId="19" xfId="0" applyNumberFormat="1" applyFont="1" applyFill="1" applyBorder="1" applyAlignment="1">
      <x:alignment vertical="top" wrapText="1"/>
    </x:xf>
    <x:xf numFmtId="201" fontId="6" fillId="0" borderId="19" xfId="0" applyNumberFormat="1" applyFont="1" applyFill="1" applyBorder="1" applyAlignment="1">
      <x:alignment vertical="top" wrapText="1"/>
    </x:xf>
    <x:xf numFmtId="202" fontId="6" fillId="0" borderId="18" xfId="0" applyNumberFormat="1" applyFont="1" applyFill="1" applyBorder="1" applyAlignment="1">
      <x:alignment vertical="top" wrapText="1"/>
    </x:xf>
    <x:xf numFmtId="202" fontId="6" fillId="0" borderId="19" xfId="0" applyNumberFormat="1" applyFont="1" applyFill="1" applyBorder="1" applyAlignment="1">
      <x:alignment vertical="top" wrapText="1"/>
    </x:xf>
    <x:xf numFmtId="202" fontId="6" fillId="0" borderId="20" xfId="0" applyNumberFormat="1" applyFont="1" applyFill="1" applyBorder="1" applyAlignment="1">
      <x:alignment vertical="top" wrapText="1"/>
    </x:xf>
    <x:xf numFmtId="203" fontId="6" fillId="0" borderId="18" xfId="0" applyNumberFormat="1" applyFont="1" applyFill="1" applyBorder="1" applyAlignment="1">
      <x:alignment vertical="top" wrapText="1"/>
    </x:xf>
    <x:xf numFmtId="203" fontId="6" fillId="0" borderId="19" xfId="0" applyNumberFormat="1" applyFont="1" applyFill="1" applyBorder="1" applyAlignment="1">
      <x:alignment vertical="top" wrapText="1"/>
    </x:xf>
    <x:xf numFmtId="203" fontId="6" fillId="0" borderId="20" xfId="0" applyNumberFormat="1" applyFont="1" applyFill="1" applyBorder="1" applyAlignment="1">
      <x:alignment vertical="top" wrapText="1"/>
    </x:xf>
    <x:xf numFmtId="202" fontId="0" fillId="0" borderId="0" xfId="0" applyNumberFormat="1" applyFont="1" applyFill="1" applyBorder="1"/>
    <x:xf numFmtId="203" fontId="0" fillId="0" borderId="0" xfId="0" applyNumberFormat="1" applyFont="1" applyFill="1" applyBorder="1"/>
    <x:xf numFmtId="204" fontId="6" fillId="0" borderId="18" xfId="0" applyNumberFormat="1" applyFont="1" applyFill="1" applyBorder="1" applyAlignment="1">
      <x:alignment vertical="top" wrapText="1"/>
    </x:xf>
    <x:xf numFmtId="204" fontId="6" fillId="0" borderId="19" xfId="0" applyNumberFormat="1" applyFont="1" applyFill="1" applyBorder="1" applyAlignment="1">
      <x:alignment vertical="top" wrapText="1"/>
    </x:xf>
    <x:xf numFmtId="204" fontId="6" fillId="0" borderId="20" xfId="0" applyNumberFormat="1" applyFont="1" applyFill="1" applyBorder="1" applyAlignment="1">
      <x:alignment vertical="top" wrapText="1"/>
    </x:xf>
    <x:xf numFmtId="205" fontId="0" fillId="0" borderId="0" xfId="0" applyNumberFormat="1" applyFont="1" applyFill="1" applyBorder="1"/>
    <x:xf numFmtId="205" fontId="6" fillId="0" borderId="0" xfId="0" applyNumberFormat="1" applyFont="1" applyFill="1" applyBorder="1"/>
    <x:xf numFmtId="205" fontId="6" fillId="0" borderId="18" xfId="0" applyNumberFormat="1" applyFont="1" applyFill="1" applyBorder="1"/>
    <x:xf numFmtId="205" fontId="6" fillId="0" borderId="19" xfId="0" applyNumberFormat="1" applyFont="1" applyFill="1" applyBorder="1"/>
    <x:xf numFmtId="205" fontId="6" fillId="0" borderId="20" xfId="0" applyNumberFormat="1" applyFont="1" applyFill="1" applyBorder="1"/>
    <x:xf numFmtId="205" fontId="6" fillId="0" borderId="18" xfId="0" applyNumberFormat="1" applyFont="1" applyFill="1" applyBorder="1" applyAlignment="1">
      <x:alignment wrapText="1"/>
    </x:xf>
    <x:xf numFmtId="205" fontId="6" fillId="0" borderId="19" xfId="0" applyNumberFormat="1" applyFont="1" applyFill="1" applyBorder="1" applyAlignment="1">
      <x:alignment wrapText="1"/>
    </x:xf>
    <x:xf numFmtId="205" fontId="6" fillId="0" borderId="20" xfId="0" applyNumberFormat="1" applyFont="1" applyFill="1" applyBorder="1" applyAlignment="1">
      <x:alignment wrapText="1"/>
    </x:xf>
    <x:xf numFmtId="205" fontId="6" fillId="0" borderId="18" xfId="0" applyNumberFormat="1" applyFont="1" applyFill="1" applyBorder="1" applyAlignment="1">
      <x:alignment vertical="top" wrapText="1"/>
    </x:xf>
    <x:xf numFmtId="205" fontId="6" fillId="0" borderId="19" xfId="0" applyNumberFormat="1" applyFont="1" applyFill="1" applyBorder="1" applyAlignment="1">
      <x:alignment vertical="top" wrapText="1"/>
    </x:xf>
    <x:xf numFmtId="205" fontId="6" fillId="0" borderId="20" xfId="0" applyNumberFormat="1" applyFont="1" applyFill="1" applyBorder="1" applyAlignment="1">
      <x:alignment vertical="top" wrapText="1"/>
    </x:xf>
    <x:xf numFmtId="206" fontId="6" fillId="0" borderId="18" xfId="0" applyNumberFormat="1" applyFont="1" applyFill="1" applyBorder="1" applyAlignment="1">
      <x:alignment vertical="top" wrapText="1"/>
    </x:xf>
    <x:xf numFmtId="206" fontId="6" fillId="0" borderId="19" xfId="0" applyNumberFormat="1" applyFont="1" applyFill="1" applyBorder="1" applyAlignment="1">
      <x:alignment vertical="top" wrapText="1"/>
    </x:xf>
    <x:xf numFmtId="206" fontId="6" fillId="0" borderId="20" xfId="0" applyNumberFormat="1" applyFont="1" applyFill="1" applyBorder="1" applyAlignment="1">
      <x:alignment vertical="top" wrapText="1"/>
    </x:xf>
    <x:xf numFmtId="201" fontId="6" fillId="0" borderId="18" xfId="0" applyNumberFormat="1" applyFont="1" applyFill="1" applyBorder="1" applyAlignment="1">
      <x:alignment vertical="top" wrapText="1"/>
    </x:xf>
    <x:xf numFmtId="201" fontId="6" fillId="0" borderId="20" xfId="0" applyNumberFormat="1" applyFont="1" applyFill="1" applyBorder="1" applyAlignment="1">
      <x:alignment vertical="top" wrapText="1"/>
    </x:xf>
    <x:xf numFmtId="207" fontId="6" fillId="0" borderId="18" xfId="0" applyNumberFormat="1" applyFont="1" applyFill="1" applyBorder="1" applyAlignment="1">
      <x:alignment vertical="top" wrapText="1"/>
    </x:xf>
    <x:xf numFmtId="207" fontId="6" fillId="0" borderId="19" xfId="0" applyNumberFormat="1" applyFont="1" applyFill="1" applyBorder="1" applyAlignment="1">
      <x:alignment vertical="top" wrapText="1"/>
    </x:xf>
    <x:xf numFmtId="207" fontId="6" fillId="0" borderId="20" xfId="0" applyNumberFormat="1" applyFont="1" applyFill="1" applyBorder="1" applyAlignment="1">
      <x:alignment vertical="top" wrapText="1"/>
    </x:xf>
    <x:xf numFmtId="0" fontId="13" fillId="4" borderId="0" xfId="0" applyNumberFormat="1" applyFont="1" applyFill="1" applyBorder="1"/>
    <x:xf numFmtId="0" fontId="13" fillId="4" borderId="1" xfId="0" applyNumberFormat="1" applyFont="1" applyFill="1" applyBorder="1"/>
    <x:xf numFmtId="0" fontId="13" fillId="4" borderId="2" xfId="0" applyNumberFormat="1" applyFont="1" applyFill="1" applyBorder="1"/>
    <x:xf numFmtId="0" fontId="13" fillId="4" borderId="3" xfId="0" applyNumberFormat="1" applyFont="1" applyFill="1" applyBorder="1"/>
    <x:xf numFmtId="0" fontId="13" fillId="4" borderId="4" xfId="0" applyNumberFormat="1" applyFont="1" applyFill="1" applyBorder="1"/>
    <x:xf numFmtId="0" fontId="13" fillId="4" borderId="5" xfId="0" applyNumberFormat="1" applyFont="1" applyFill="1" applyBorder="1"/>
    <x:xf numFmtId="0" fontId="13" fillId="4" borderId="6" xfId="0" applyNumberFormat="1" applyFont="1" applyFill="1" applyBorder="1"/>
    <x:xf numFmtId="0" fontId="13" fillId="4" borderId="7" xfId="0" applyNumberFormat="1" applyFont="1" applyFill="1" applyBorder="1"/>
    <x:xf numFmtId="0" fontId="13" fillId="4" borderId="8" xfId="0" applyNumberFormat="1" applyFont="1" applyFill="1" applyBorder="1"/>
    <x:xf numFmtId="0" fontId="13" fillId="4" borderId="1" xfId="0" applyNumberFormat="1" applyFont="1" applyFill="1" applyBorder="1" applyAlignment="1">
      <x:alignment wrapText="1"/>
    </x:xf>
    <x:xf numFmtId="0" fontId="13" fillId="4" borderId="2" xfId="0" applyNumberFormat="1" applyFont="1" applyFill="1" applyBorder="1" applyAlignment="1">
      <x:alignment wrapText="1"/>
    </x:xf>
    <x:xf numFmtId="0" fontId="13" fillId="4" borderId="3" xfId="0" applyNumberFormat="1" applyFont="1" applyFill="1" applyBorder="1" applyAlignment="1">
      <x:alignment wrapText="1"/>
    </x:xf>
    <x:xf numFmtId="0" fontId="13" fillId="4" borderId="4" xfId="0" applyNumberFormat="1" applyFont="1" applyFill="1" applyBorder="1" applyAlignment="1">
      <x:alignment wrapText="1"/>
    </x:xf>
    <x:xf numFmtId="0" fontId="13" fillId="4" borderId="0" xfId="0" applyNumberFormat="1" applyFont="1" applyFill="1" applyBorder="1" applyAlignment="1">
      <x:alignment wrapText="1"/>
    </x:xf>
    <x:xf numFmtId="0" fontId="13" fillId="4" borderId="5" xfId="0" applyNumberFormat="1" applyFont="1" applyFill="1" applyBorder="1" applyAlignment="1">
      <x:alignment wrapText="1"/>
    </x:xf>
    <x:xf numFmtId="0" fontId="13" fillId="4" borderId="6" xfId="0" applyNumberFormat="1" applyFont="1" applyFill="1" applyBorder="1" applyAlignment="1">
      <x:alignment wrapText="1"/>
    </x:xf>
    <x:xf numFmtId="0" fontId="13" fillId="4" borderId="7" xfId="0" applyNumberFormat="1" applyFont="1" applyFill="1" applyBorder="1" applyAlignment="1">
      <x:alignment wrapText="1"/>
    </x:xf>
    <x:xf numFmtId="0" fontId="13" fillId="4" borderId="8" xfId="0" applyNumberFormat="1" applyFont="1" applyFill="1" applyBorder="1" applyAlignment="1">
      <x:alignment wrapText="1"/>
    </x:xf>
    <x:xf numFmtId="0" fontId="13" fillId="4" borderId="1" xfId="0" applyNumberFormat="1" applyFont="1" applyFill="1" applyBorder="1" applyAlignment="1">
      <x:alignment vertical="center" wrapText="1"/>
    </x:xf>
    <x:xf numFmtId="0" fontId="13" fillId="4" borderId="2" xfId="0" applyNumberFormat="1" applyFont="1" applyFill="1" applyBorder="1" applyAlignment="1">
      <x:alignment vertical="center" wrapText="1"/>
    </x:xf>
    <x:xf numFmtId="0" fontId="13" fillId="4" borderId="3" xfId="0" applyNumberFormat="1" applyFont="1" applyFill="1" applyBorder="1" applyAlignment="1">
      <x:alignment vertical="center" wrapText="1"/>
    </x:xf>
    <x:xf numFmtId="0" fontId="13" fillId="4" borderId="4" xfId="0" applyNumberFormat="1" applyFont="1" applyFill="1" applyBorder="1" applyAlignment="1">
      <x:alignment vertical="center" wrapText="1"/>
    </x:xf>
    <x:xf numFmtId="0" fontId="13" fillId="4" borderId="0" xfId="0" applyNumberFormat="1" applyFont="1" applyFill="1" applyBorder="1" applyAlignment="1">
      <x:alignment vertical="center" wrapText="1"/>
    </x:xf>
    <x:xf numFmtId="0" fontId="13" fillId="4" borderId="5" xfId="0" applyNumberFormat="1" applyFont="1" applyFill="1" applyBorder="1" applyAlignment="1">
      <x:alignment vertical="center" wrapText="1"/>
    </x:xf>
    <x:xf numFmtId="0" fontId="13" fillId="4" borderId="6" xfId="0" applyNumberFormat="1" applyFont="1" applyFill="1" applyBorder="1" applyAlignment="1">
      <x:alignment vertical="center" wrapText="1"/>
    </x:xf>
    <x:xf numFmtId="0" fontId="13" fillId="4" borderId="7" xfId="0" applyNumberFormat="1" applyFont="1" applyFill="1" applyBorder="1" applyAlignment="1">
      <x:alignment vertical="center" wrapText="1"/>
    </x:xf>
    <x:xf numFmtId="0" fontId="13" fillId="4" borderId="8" xfId="0" applyNumberFormat="1" applyFont="1" applyFill="1" applyBorder="1" applyAlignment="1">
      <x:alignment vertical="center" wrapText="1"/>
    </x:xf>
    <x:xf numFmtId="208" fontId="6" fillId="0" borderId="18" xfId="0" applyNumberFormat="1" applyFont="1" applyFill="1" applyBorder="1" applyAlignment="1">
      <x:alignment vertical="top" wrapText="1"/>
    </x:xf>
    <x:xf numFmtId="208" fontId="6" fillId="0" borderId="19" xfId="0" applyNumberFormat="1" applyFont="1" applyFill="1" applyBorder="1" applyAlignment="1">
      <x:alignment vertical="top" wrapText="1"/>
    </x:xf>
    <x:xf numFmtId="208" fontId="6" fillId="0" borderId="20" xfId="0" applyNumberFormat="1" applyFont="1" applyFill="1" applyBorder="1" applyAlignment="1">
      <x:alignment vertical="top" wrapText="1"/>
    </x:xf>
    <x:xf numFmtId="200" fontId="6" fillId="0" borderId="18" xfId="0" applyNumberFormat="1" applyFont="1" applyFill="1" applyBorder="1" applyAlignment="1">
      <x:alignment vertical="top" wrapText="1"/>
    </x:xf>
    <x:xf numFmtId="200" fontId="6" fillId="0" borderId="20" xfId="0" applyNumberFormat="1" applyFont="1" applyFill="1" applyBorder="1" applyAlignment="1">
      <x:alignment vertical="top" wrapText="1"/>
    </x:xf>
    <x:xf numFmtId="209" fontId="6" fillId="0" borderId="18" xfId="0" applyNumberFormat="1" applyFont="1" applyFill="1" applyBorder="1" applyAlignment="1">
      <x:alignment vertical="top" wrapText="1"/>
    </x:xf>
    <x:xf numFmtId="209" fontId="6" fillId="0" borderId="19" xfId="0" applyNumberFormat="1" applyFont="1" applyFill="1" applyBorder="1" applyAlignment="1">
      <x:alignment vertical="top" wrapText="1"/>
    </x:xf>
    <x:xf numFmtId="0" fontId="6" fillId="3" borderId="15" xfId="0" applyNumberFormat="1" applyFont="1" applyFill="1" applyBorder="1" applyAlignment="1">
      <x:alignment vertical="top" wrapText="1"/>
    </x:xf>
    <x:xf numFmtId="208" fontId="6" fillId="3" borderId="20" xfId="0" applyNumberFormat="1" applyFont="1" applyFill="1" applyBorder="1" applyAlignment="1">
      <x:alignment vertical="top" wrapText="1"/>
    </x:xf>
    <x:xf numFmtId="200" fontId="6" fillId="3" borderId="20" xfId="0" applyNumberFormat="1" applyFont="1" applyFill="1" applyBorder="1" applyAlignment="1">
      <x:alignment vertical="top" wrapText="1"/>
    </x:xf>
    <x:xf numFmtId="0" fontId="6" fillId="3" borderId="20" xfId="0" applyNumberFormat="1" applyFont="1" applyFill="1" applyBorder="1" applyAlignment="1">
      <x:alignment vertical="top" wrapText="1"/>
    </x:xf>
    <x:xf numFmtId="0" fontId="6" fillId="3" borderId="16" xfId="0" applyNumberFormat="1" applyFont="1" applyFill="1" applyBorder="1" applyAlignment="1">
      <x:alignment vertical="top" wrapText="1"/>
    </x:xf>
    <x:xf numFmtId="0" fontId="14" fillId="3" borderId="15" xfId="0" applyNumberFormat="1" applyFont="1" applyFill="1" applyBorder="1" applyAlignment="1">
      <x:alignment vertical="top" wrapText="1"/>
    </x:xf>
    <x:xf numFmtId="208" fontId="14" fillId="3" borderId="20" xfId="0" applyNumberFormat="1" applyFont="1" applyFill="1" applyBorder="1" applyAlignment="1">
      <x:alignment vertical="top" wrapText="1"/>
    </x:xf>
    <x:xf numFmtId="200" fontId="14" fillId="3" borderId="20" xfId="0" applyNumberFormat="1" applyFont="1" applyFill="1" applyBorder="1" applyAlignment="1">
      <x:alignment vertical="top" wrapText="1"/>
    </x:xf>
    <x:xf numFmtId="0" fontId="14" fillId="3" borderId="20" xfId="0" applyNumberFormat="1" applyFont="1" applyFill="1" applyBorder="1" applyAlignment="1">
      <x:alignment vertical="top" wrapText="1"/>
    </x:xf>
    <x:xf numFmtId="0" fontId="14" fillId="3" borderId="16" xfId="0" applyNumberFormat="1" applyFont="1" applyFill="1" applyBorder="1" applyAlignment="1">
      <x:alignment vertical="top" wrapText="1"/>
    </x:xf>
    <x:xf numFmtId="205" fontId="6" fillId="0" borderId="12" xfId="0" applyNumberFormat="1" applyFont="1" applyFill="1" applyBorder="1" applyAlignment="1">
      <x:alignment vertical="top" wrapText="1"/>
    </x:xf>
    <x:xf numFmtId="0" fontId="6" fillId="7" borderId="18" xfId="0" applyNumberFormat="1" applyFont="1" applyFill="1" applyBorder="1" applyAlignment="1">
      <x:alignment vertical="top" wrapText="1"/>
    </x:xf>
    <x:xf numFmtId="0" fontId="6" fillId="7" borderId="19" xfId="0" applyNumberFormat="1" applyFont="1" applyFill="1" applyBorder="1" applyAlignment="1">
      <x:alignment vertical="top" wrapText="1"/>
    </x:xf>
    <x:xf numFmtId="0" fontId="6" fillId="7" borderId="20" xfId="0" applyNumberFormat="1" applyFont="1" applyFill="1" applyBorder="1" applyAlignment="1">
      <x:alignment vertical="top" wrapText="1"/>
    </x:xf>
    <x:xf numFmtId="0" fontId="6" fillId="7" borderId="12" xfId="0" applyNumberFormat="1" applyFont="1" applyFill="1" applyBorder="1" applyAlignment="1">
      <x:alignment vertical="top" wrapText="1"/>
    </x:xf>
    <x:xf numFmtId="0" fontId="6" fillId="7" borderId="14" xfId="0" applyNumberFormat="1" applyFont="1" applyFill="1" applyBorder="1" applyAlignment="1">
      <x:alignment vertical="top" wrapText="1"/>
    </x:xf>
    <x:xf numFmtId="0" fontId="6" fillId="7" borderId="16" xfId="0" applyNumberFormat="1" applyFont="1" applyFill="1" applyBorder="1" applyAlignment="1">
      <x:alignment vertical="top" wrapText="1"/>
    </x:xf>
    <x:xf numFmtId="0" fontId="6" fillId="8" borderId="18" xfId="0" applyNumberFormat="1" applyFont="1" applyFill="1" applyBorder="1" applyAlignment="1">
      <x:alignment vertical="top" wrapText="1"/>
    </x:xf>
    <x:xf numFmtId="0" fontId="6" fillId="8" borderId="19" xfId="0" applyNumberFormat="1" applyFont="1" applyFill="1" applyBorder="1" applyAlignment="1">
      <x:alignment vertical="top" wrapText="1"/>
    </x:xf>
    <x:xf numFmtId="0" fontId="6" fillId="8" borderId="20" xfId="0" applyNumberFormat="1" applyFont="1" applyFill="1" applyBorder="1" applyAlignment="1">
      <x:alignment vertical="top" wrapText="1"/>
    </x:xf>
    <x:xf numFmtId="200" fontId="6" fillId="7" borderId="18" xfId="0" applyNumberFormat="1" applyFont="1" applyFill="1" applyBorder="1" applyAlignment="1">
      <x:alignment vertical="top" wrapText="1"/>
    </x:xf>
    <x:xf numFmtId="200" fontId="6" fillId="7" borderId="19" xfId="0" applyNumberFormat="1" applyFont="1" applyFill="1" applyBorder="1" applyAlignment="1">
      <x:alignment vertical="top" wrapText="1"/>
    </x:xf>
    <x:xf numFmtId="200" fontId="6" fillId="7" borderId="20" xfId="0" applyNumberFormat="1" applyFont="1" applyFill="1" applyBorder="1" applyAlignment="1">
      <x:alignment vertical="top" wrapText="1"/>
    </x:xf>
    <x:xf numFmtId="208" fontId="6" fillId="7" borderId="18" xfId="0" applyNumberFormat="1" applyFont="1" applyFill="1" applyBorder="1" applyAlignment="1">
      <x:alignment vertical="top" wrapText="1"/>
    </x:xf>
    <x:xf numFmtId="208" fontId="6" fillId="7" borderId="19" xfId="0" applyNumberFormat="1" applyFont="1" applyFill="1" applyBorder="1" applyAlignment="1">
      <x:alignment vertical="top" wrapText="1"/>
    </x:xf>
    <x:xf numFmtId="208" fontId="6" fillId="7" borderId="20" xfId="0" applyNumberFormat="1" applyFont="1" applyFill="1" applyBorder="1" applyAlignment="1">
      <x:alignment vertical="top" wrapText="1"/>
    </x:xf>
    <x:xf numFmtId="209" fontId="6" fillId="8" borderId="18" xfId="0" applyNumberFormat="1" applyFont="1" applyFill="1" applyBorder="1" applyAlignment="1">
      <x:alignment vertical="top" wrapText="1"/>
    </x:xf>
    <x:xf numFmtId="209" fontId="6" fillId="8" borderId="19" xfId="0" applyNumberFormat="1" applyFont="1" applyFill="1" applyBorder="1" applyAlignment="1">
      <x:alignment vertical="top" wrapText="1"/>
    </x:xf>
    <x:xf numFmtId="209" fontId="6" fillId="8" borderId="20" xfId="0" applyNumberFormat="1" applyFont="1" applyFill="1" applyBorder="1" applyAlignment="1">
      <x:alignment vertical="top" wrapText="1"/>
    </x:xf>
    <x:xf numFmtId="207" fontId="6" fillId="8" borderId="18" xfId="0" applyNumberFormat="1" applyFont="1" applyFill="1" applyBorder="1" applyAlignment="1">
      <x:alignment vertical="top" wrapText="1"/>
    </x:xf>
    <x:xf numFmtId="207" fontId="6" fillId="8" borderId="19" xfId="0" applyNumberFormat="1" applyFont="1" applyFill="1" applyBorder="1" applyAlignment="1">
      <x:alignment vertical="top" wrapText="1"/>
    </x:xf>
    <x:xf numFmtId="207" fontId="6" fillId="8" borderId="20" xfId="0" applyNumberFormat="1" applyFont="1" applyFill="1" applyBorder="1" applyAlignment="1">
      <x:alignment vertical="top" wrapText="1"/>
    </x:xf>
    <x:xf numFmtId="208" fontId="6" fillId="8" borderId="18" xfId="0" applyNumberFormat="1" applyFont="1" applyFill="1" applyBorder="1" applyAlignment="1">
      <x:alignment vertical="top" wrapText="1"/>
    </x:xf>
    <x:xf numFmtId="208" fontId="6" fillId="8" borderId="19" xfId="0" applyNumberFormat="1" applyFont="1" applyFill="1" applyBorder="1" applyAlignment="1">
      <x:alignment vertical="top" wrapText="1"/>
    </x:xf>
    <x:xf numFmtId="208" fontId="6" fillId="8" borderId="20" xfId="0" applyNumberFormat="1" applyFont="1" applyFill="1" applyBorder="1" applyAlignment="1">
      <x:alignment vertical="top" wrapText="1"/>
    </x:xf>
    <x:xf numFmtId="205" fontId="6" fillId="8" borderId="18" xfId="0" applyNumberFormat="1" applyFont="1" applyFill="1" applyBorder="1" applyAlignment="1">
      <x:alignment vertical="top" wrapText="1"/>
    </x:xf>
    <x:xf numFmtId="205" fontId="6" fillId="8" borderId="19" xfId="0" applyNumberFormat="1" applyFont="1" applyFill="1" applyBorder="1" applyAlignment="1">
      <x:alignment vertical="top" wrapText="1"/>
    </x:xf>
    <x:xf numFmtId="205" fontId="6" fillId="8" borderId="20" xfId="0" applyNumberFormat="1" applyFont="1" applyFill="1" applyBorder="1" applyAlignment="1">
      <x:alignment vertical="top" wrapText="1"/>
    </x:xf>
    <x:xf numFmtId="0" fontId="15" fillId="3" borderId="0" xfId="0" applyNumberFormat="1" applyFont="1" applyFill="1" applyBorder="1"/>
    <x:xf numFmtId="0" fontId="15" fillId="3" borderId="0" xfId="0" applyNumberFormat="1" applyFont="1" applyFill="1" applyBorder="1" applyAlignment="1">
      <x:alignment horizontal="center"/>
    </x:xf>
    <x:xf numFmtId="0" fontId="15" fillId="3" borderId="0" xfId="0" applyNumberFormat="1" applyFont="1" applyFill="1" applyBorder="1" applyAlignment="1">
      <x:alignment horizontal="center" vertical="center"/>
    </x:xf>
    <x:xf numFmtId="0" fontId="16" fillId="3" borderId="0" xfId="0" applyNumberFormat="1" applyFont="1" applyFill="1" applyBorder="1"/>
    <x:xf numFmtId="0" fontId="16" fillId="3" borderId="21" xfId="0" applyNumberFormat="1" applyFont="1" applyFill="1" applyBorder="1"/>
    <x:xf numFmtId="0" fontId="16" fillId="3" borderId="22" xfId="0" applyNumberFormat="1" applyFont="1" applyFill="1" applyBorder="1"/>
    <x:xf numFmtId="0" fontId="16" fillId="3" borderId="23" xfId="0" applyNumberFormat="1" applyFont="1" applyFill="1" applyBorder="1"/>
    <x:xf numFmtId="0" fontId="16" fillId="3" borderId="24" xfId="0" applyNumberFormat="1" applyFont="1" applyFill="1" applyBorder="1"/>
    <x:xf numFmtId="0" fontId="16" fillId="3" borderId="25" xfId="0" applyNumberFormat="1" applyFont="1" applyFill="1" applyBorder="1"/>
    <x:xf numFmtId="0" fontId="16" fillId="3" borderId="26" xfId="0" applyNumberFormat="1" applyFont="1" applyFill="1" applyBorder="1"/>
    <x:xf numFmtId="210" fontId="16" fillId="3" borderId="21" xfId="0" applyNumberFormat="1" applyFont="1" applyFill="1" applyBorder="1"/>
    <x:xf numFmtId="210" fontId="16" fillId="3" borderId="22" xfId="0" applyNumberFormat="1" applyFont="1" applyFill="1" applyBorder="1"/>
    <x:xf numFmtId="210" fontId="16" fillId="3" borderId="23" xfId="0" applyNumberFormat="1" applyFont="1" applyFill="1" applyBorder="1"/>
    <x:xf numFmtId="210" fontId="16" fillId="3" borderId="24" xfId="0" applyNumberFormat="1" applyFont="1" applyFill="1" applyBorder="1"/>
    <x:xf numFmtId="210" fontId="16" fillId="3" borderId="25" xfId="0" applyNumberFormat="1" applyFont="1" applyFill="1" applyBorder="1"/>
    <x:xf numFmtId="210" fontId="16" fillId="3" borderId="26" xfId="0" applyNumberFormat="1" applyFont="1" applyFill="1" applyBorder="1"/>
    <x:xf numFmtId="210" fontId="16" fillId="3" borderId="21" xfId="0" applyNumberFormat="1" applyFont="1" applyFill="1" applyBorder="1" applyAlignment="1">
      <x:alignment horizontal="center"/>
    </x:xf>
    <x:xf numFmtId="210" fontId="16" fillId="3" borderId="22" xfId="0" applyNumberFormat="1" applyFont="1" applyFill="1" applyBorder="1" applyAlignment="1">
      <x:alignment horizontal="center"/>
    </x:xf>
    <x:xf numFmtId="210" fontId="16" fillId="3" borderId="23" xfId="0" applyNumberFormat="1" applyFont="1" applyFill="1" applyBorder="1" applyAlignment="1">
      <x:alignment horizontal="center"/>
    </x:xf>
    <x:xf numFmtId="210" fontId="16" fillId="3" borderId="24" xfId="0" applyNumberFormat="1" applyFont="1" applyFill="1" applyBorder="1" applyAlignment="1">
      <x:alignment horizontal="center"/>
    </x:xf>
    <x:xf numFmtId="210" fontId="16" fillId="3" borderId="25" xfId="0" applyNumberFormat="1" applyFont="1" applyFill="1" applyBorder="1" applyAlignment="1">
      <x:alignment horizontal="center"/>
    </x:xf>
    <x:xf numFmtId="210" fontId="16" fillId="3" borderId="26" xfId="0" applyNumberFormat="1" applyFont="1" applyFill="1" applyBorder="1" applyAlignment="1">
      <x:alignment horizontal="center"/>
    </x:xf>
    <x:xf numFmtId="210" fontId="16" fillId="3" borderId="21" xfId="0" applyNumberFormat="1" applyFont="1" applyFill="1" applyBorder="1" applyAlignment="1">
      <x:alignment horizontal="center" vertical="center"/>
    </x:xf>
    <x:xf numFmtId="210" fontId="16" fillId="3" borderId="22" xfId="0" applyNumberFormat="1" applyFont="1" applyFill="1" applyBorder="1" applyAlignment="1">
      <x:alignment horizontal="center" vertical="center"/>
    </x:xf>
    <x:xf numFmtId="210" fontId="16" fillId="3" borderId="23" xfId="0" applyNumberFormat="1" applyFont="1" applyFill="1" applyBorder="1" applyAlignment="1">
      <x:alignment horizontal="center" vertical="center"/>
    </x:xf>
    <x:xf numFmtId="210" fontId="16" fillId="3" borderId="24" xfId="0" applyNumberFormat="1" applyFont="1" applyFill="1" applyBorder="1" applyAlignment="1">
      <x:alignment horizontal="center" vertical="center"/>
    </x:xf>
    <x:xf numFmtId="210" fontId="16" fillId="3" borderId="25" xfId="0" applyNumberFormat="1" applyFont="1" applyFill="1" applyBorder="1" applyAlignment="1">
      <x:alignment horizontal="center" vertical="center"/>
    </x:xf>
    <x:xf numFmtId="210" fontId="16" fillId="3" borderId="26" xfId="0" applyNumberFormat="1" applyFont="1" applyFill="1" applyBorder="1" applyAlignment="1">
      <x:alignment horizontal="center" vertical="center"/>
    </x:xf>
    <x:xf numFmtId="211" fontId="16" fillId="3" borderId="21" xfId="0" applyNumberFormat="1" applyFont="1" applyFill="1" applyBorder="1"/>
    <x:xf numFmtId="211" fontId="16" fillId="3" borderId="22" xfId="0" applyNumberFormat="1" applyFont="1" applyFill="1" applyBorder="1"/>
    <x:xf numFmtId="211" fontId="16" fillId="3" borderId="23" xfId="0" applyNumberFormat="1" applyFont="1" applyFill="1" applyBorder="1"/>
    <x:xf numFmtId="211" fontId="16" fillId="3" borderId="24" xfId="0" applyNumberFormat="1" applyFont="1" applyFill="1" applyBorder="1"/>
    <x:xf numFmtId="211" fontId="16" fillId="3" borderId="25" xfId="0" applyNumberFormat="1" applyFont="1" applyFill="1" applyBorder="1"/>
    <x:xf numFmtId="211" fontId="16" fillId="3" borderId="26" xfId="0" applyNumberFormat="1" applyFont="1" applyFill="1" applyBorder="1"/>
    <x:xf numFmtId="211" fontId="16" fillId="3" borderId="21" xfId="0" applyNumberFormat="1" applyFont="1" applyFill="1" applyBorder="1" applyAlignment="1">
      <x:alignment horizontal="center"/>
    </x:xf>
    <x:xf numFmtId="211" fontId="16" fillId="3" borderId="22" xfId="0" applyNumberFormat="1" applyFont="1" applyFill="1" applyBorder="1" applyAlignment="1">
      <x:alignment horizontal="center"/>
    </x:xf>
    <x:xf numFmtId="211" fontId="16" fillId="3" borderId="23" xfId="0" applyNumberFormat="1" applyFont="1" applyFill="1" applyBorder="1" applyAlignment="1">
      <x:alignment horizontal="center"/>
    </x:xf>
    <x:xf numFmtId="211" fontId="16" fillId="3" borderId="24" xfId="0" applyNumberFormat="1" applyFont="1" applyFill="1" applyBorder="1" applyAlignment="1">
      <x:alignment horizontal="center"/>
    </x:xf>
    <x:xf numFmtId="211" fontId="16" fillId="3" borderId="25" xfId="0" applyNumberFormat="1" applyFont="1" applyFill="1" applyBorder="1" applyAlignment="1">
      <x:alignment horizontal="center"/>
    </x:xf>
    <x:xf numFmtId="211" fontId="16" fillId="3" borderId="26" xfId="0" applyNumberFormat="1" applyFont="1" applyFill="1" applyBorder="1" applyAlignment="1">
      <x:alignment horizontal="center"/>
    </x:xf>
    <x:xf numFmtId="211" fontId="16" fillId="3" borderId="21" xfId="0" applyNumberFormat="1" applyFont="1" applyFill="1" applyBorder="1" applyAlignment="1">
      <x:alignment horizontal="center" vertical="center"/>
    </x:xf>
    <x:xf numFmtId="211" fontId="16" fillId="3" borderId="22" xfId="0" applyNumberFormat="1" applyFont="1" applyFill="1" applyBorder="1" applyAlignment="1">
      <x:alignment horizontal="center" vertical="center"/>
    </x:xf>
    <x:xf numFmtId="211" fontId="16" fillId="3" borderId="23" xfId="0" applyNumberFormat="1" applyFont="1" applyFill="1" applyBorder="1" applyAlignment="1">
      <x:alignment horizontal="center" vertical="center"/>
    </x:xf>
    <x:xf numFmtId="211" fontId="16" fillId="3" borderId="24" xfId="0" applyNumberFormat="1" applyFont="1" applyFill="1" applyBorder="1" applyAlignment="1">
      <x:alignment horizontal="center" vertical="center"/>
    </x:xf>
    <x:xf numFmtId="211" fontId="16" fillId="3" borderId="25" xfId="0" applyNumberFormat="1" applyFont="1" applyFill="1" applyBorder="1" applyAlignment="1">
      <x:alignment horizontal="center" vertical="center"/>
    </x:xf>
    <x:xf numFmtId="211" fontId="16" fillId="3" borderId="26" xfId="0" applyNumberFormat="1" applyFont="1" applyFill="1" applyBorder="1" applyAlignment="1">
      <x:alignment horizontal="center" vertical="center"/>
    </x:xf>
    <x:xf numFmtId="0" fontId="17" fillId="7" borderId="0" xfId="0" applyNumberFormat="1" applyFont="1" applyFill="1" applyBorder="1"/>
    <x:xf numFmtId="0" fontId="17" fillId="7" borderId="0" xfId="0" applyNumberFormat="1" applyFont="1" applyFill="1" applyBorder="1" applyAlignment="1">
      <x:alignment horizontal="center"/>
    </x:xf>
    <x:xf numFmtId="0" fontId="17" fillId="7" borderId="0" xfId="0" applyNumberFormat="1" applyFont="1" applyFill="1" applyBorder="1" applyAlignment="1">
      <x:alignment horizontal="center" vertical="center"/>
    </x:xf>
    <x:xf numFmtId="0" fontId="16" fillId="7" borderId="0" xfId="0" applyNumberFormat="1" applyFont="1" applyFill="1" applyBorder="1"/>
    <x:xf numFmtId="0" fontId="16" fillId="7" borderId="27" xfId="0" applyNumberFormat="1" applyFont="1" applyFill="1" applyBorder="1"/>
    <x:xf numFmtId="0" fontId="16" fillId="7" borderId="28" xfId="0" applyNumberFormat="1" applyFont="1" applyFill="1" applyBorder="1"/>
    <x:xf numFmtId="0" fontId="16" fillId="7" borderId="29" xfId="0" applyNumberFormat="1" applyFont="1" applyFill="1" applyBorder="1"/>
    <x:xf numFmtId="0" fontId="16" fillId="7" borderId="30" xfId="0" applyNumberFormat="1" applyFont="1" applyFill="1" applyBorder="1"/>
    <x:xf numFmtId="0" fontId="16" fillId="7" borderId="31" xfId="0" applyNumberFormat="1" applyFont="1" applyFill="1" applyBorder="1"/>
    <x:xf numFmtId="0" fontId="16" fillId="7" borderId="32" xfId="0" applyNumberFormat="1" applyFont="1" applyFill="1" applyBorder="1"/>
    <x:xf numFmtId="212" fontId="16" fillId="7" borderId="27" xfId="0" applyNumberFormat="1" applyFont="1" applyFill="1" applyBorder="1"/>
    <x:xf numFmtId="212" fontId="16" fillId="7" borderId="28" xfId="0" applyNumberFormat="1" applyFont="1" applyFill="1" applyBorder="1"/>
    <x:xf numFmtId="212" fontId="16" fillId="7" borderId="29" xfId="0" applyNumberFormat="1" applyFont="1" applyFill="1" applyBorder="1"/>
    <x:xf numFmtId="212" fontId="16" fillId="7" borderId="30" xfId="0" applyNumberFormat="1" applyFont="1" applyFill="1" applyBorder="1"/>
    <x:xf numFmtId="212" fontId="16" fillId="7" borderId="31" xfId="0" applyNumberFormat="1" applyFont="1" applyFill="1" applyBorder="1"/>
    <x:xf numFmtId="212" fontId="16" fillId="7" borderId="32" xfId="0" applyNumberFormat="1" applyFont="1" applyFill="1" applyBorder="1"/>
    <x:xf numFmtId="212" fontId="16" fillId="7" borderId="27" xfId="0" applyNumberFormat="1" applyFont="1" applyFill="1" applyBorder="1" applyAlignment="1">
      <x:alignment horizontal="center"/>
    </x:xf>
    <x:xf numFmtId="212" fontId="16" fillId="7" borderId="28" xfId="0" applyNumberFormat="1" applyFont="1" applyFill="1" applyBorder="1" applyAlignment="1">
      <x:alignment horizontal="center"/>
    </x:xf>
    <x:xf numFmtId="212" fontId="16" fillId="7" borderId="29" xfId="0" applyNumberFormat="1" applyFont="1" applyFill="1" applyBorder="1" applyAlignment="1">
      <x:alignment horizontal="center"/>
    </x:xf>
    <x:xf numFmtId="212" fontId="16" fillId="7" borderId="30" xfId="0" applyNumberFormat="1" applyFont="1" applyFill="1" applyBorder="1" applyAlignment="1">
      <x:alignment horizontal="center"/>
    </x:xf>
    <x:xf numFmtId="212" fontId="16" fillId="7" borderId="31" xfId="0" applyNumberFormat="1" applyFont="1" applyFill="1" applyBorder="1" applyAlignment="1">
      <x:alignment horizontal="center"/>
    </x:xf>
    <x:xf numFmtId="212" fontId="16" fillId="7" borderId="32" xfId="0" applyNumberFormat="1" applyFont="1" applyFill="1" applyBorder="1" applyAlignment="1">
      <x:alignment horizontal="center"/>
    </x:xf>
    <x:xf numFmtId="212" fontId="16" fillId="7" borderId="27" xfId="0" applyNumberFormat="1" applyFont="1" applyFill="1" applyBorder="1" applyAlignment="1">
      <x:alignment horizontal="center" vertical="center"/>
    </x:xf>
    <x:xf numFmtId="212" fontId="16" fillId="7" borderId="28" xfId="0" applyNumberFormat="1" applyFont="1" applyFill="1" applyBorder="1" applyAlignment="1">
      <x:alignment horizontal="center" vertical="center"/>
    </x:xf>
    <x:xf numFmtId="212" fontId="16" fillId="7" borderId="29" xfId="0" applyNumberFormat="1" applyFont="1" applyFill="1" applyBorder="1" applyAlignment="1">
      <x:alignment horizontal="center" vertical="center"/>
    </x:xf>
    <x:xf numFmtId="212" fontId="16" fillId="7" borderId="30" xfId="0" applyNumberFormat="1" applyFont="1" applyFill="1" applyBorder="1" applyAlignment="1">
      <x:alignment horizontal="center" vertical="center"/>
    </x:xf>
    <x:xf numFmtId="212" fontId="16" fillId="7" borderId="31" xfId="0" applyNumberFormat="1" applyFont="1" applyFill="1" applyBorder="1" applyAlignment="1">
      <x:alignment horizontal="center" vertical="center"/>
    </x:xf>
    <x:xf numFmtId="212" fontId="16" fillId="7" borderId="32" xfId="0" applyNumberFormat="1" applyFont="1" applyFill="1" applyBorder="1" applyAlignment="1">
      <x:alignment horizontal="center" vertical="center"/>
    </x:xf>
    <x:xf numFmtId="213" fontId="16" fillId="7" borderId="27" xfId="0" applyNumberFormat="1" applyFont="1" applyFill="1" applyBorder="1"/>
    <x:xf numFmtId="213" fontId="16" fillId="7" borderId="28" xfId="0" applyNumberFormat="1" applyFont="1" applyFill="1" applyBorder="1"/>
    <x:xf numFmtId="213" fontId="16" fillId="7" borderId="29" xfId="0" applyNumberFormat="1" applyFont="1" applyFill="1" applyBorder="1"/>
    <x:xf numFmtId="213" fontId="16" fillId="7" borderId="30" xfId="0" applyNumberFormat="1" applyFont="1" applyFill="1" applyBorder="1"/>
    <x:xf numFmtId="213" fontId="16" fillId="7" borderId="31" xfId="0" applyNumberFormat="1" applyFont="1" applyFill="1" applyBorder="1"/>
    <x:xf numFmtId="213" fontId="16" fillId="7" borderId="32" xfId="0" applyNumberFormat="1" applyFont="1" applyFill="1" applyBorder="1"/>
    <x:xf numFmtId="213" fontId="16" fillId="7" borderId="27" xfId="0" applyNumberFormat="1" applyFont="1" applyFill="1" applyBorder="1" applyAlignment="1">
      <x:alignment horizontal="center"/>
    </x:xf>
    <x:xf numFmtId="213" fontId="16" fillId="7" borderId="28" xfId="0" applyNumberFormat="1" applyFont="1" applyFill="1" applyBorder="1" applyAlignment="1">
      <x:alignment horizontal="center"/>
    </x:xf>
    <x:xf numFmtId="213" fontId="16" fillId="7" borderId="29" xfId="0" applyNumberFormat="1" applyFont="1" applyFill="1" applyBorder="1" applyAlignment="1">
      <x:alignment horizontal="center"/>
    </x:xf>
    <x:xf numFmtId="213" fontId="16" fillId="7" borderId="30" xfId="0" applyNumberFormat="1" applyFont="1" applyFill="1" applyBorder="1" applyAlignment="1">
      <x:alignment horizontal="center"/>
    </x:xf>
    <x:xf numFmtId="213" fontId="16" fillId="7" borderId="31" xfId="0" applyNumberFormat="1" applyFont="1" applyFill="1" applyBorder="1" applyAlignment="1">
      <x:alignment horizontal="center"/>
    </x:xf>
    <x:xf numFmtId="213" fontId="16" fillId="7" borderId="32" xfId="0" applyNumberFormat="1" applyFont="1" applyFill="1" applyBorder="1" applyAlignment="1">
      <x:alignment horizontal="center"/>
    </x:xf>
    <x:xf numFmtId="213" fontId="16" fillId="7" borderId="27" xfId="0" applyNumberFormat="1" applyFont="1" applyFill="1" applyBorder="1" applyAlignment="1">
      <x:alignment horizontal="center" vertical="center"/>
    </x:xf>
    <x:xf numFmtId="213" fontId="16" fillId="7" borderId="28" xfId="0" applyNumberFormat="1" applyFont="1" applyFill="1" applyBorder="1" applyAlignment="1">
      <x:alignment horizontal="center" vertical="center"/>
    </x:xf>
    <x:xf numFmtId="213" fontId="16" fillId="7" borderId="29" xfId="0" applyNumberFormat="1" applyFont="1" applyFill="1" applyBorder="1" applyAlignment="1">
      <x:alignment horizontal="center" vertical="center"/>
    </x:xf>
    <x:xf numFmtId="213" fontId="16" fillId="7" borderId="30" xfId="0" applyNumberFormat="1" applyFont="1" applyFill="1" applyBorder="1" applyAlignment="1">
      <x:alignment horizontal="center" vertical="center"/>
    </x:xf>
    <x:xf numFmtId="213" fontId="16" fillId="7" borderId="31" xfId="0" applyNumberFormat="1" applyFont="1" applyFill="1" applyBorder="1" applyAlignment="1">
      <x:alignment horizontal="center" vertical="center"/>
    </x:xf>
    <x:xf numFmtId="213" fontId="16" fillId="7" borderId="32" xfId="0" applyNumberFormat="1" applyFont="1" applyFill="1" applyBorder="1" applyAlignment="1">
      <x:alignment horizontal="center" vertical="center"/>
    </x:xf>
    <x:xf numFmtId="214" fontId="6" fillId="0" borderId="18" xfId="0" applyNumberFormat="1" applyFont="1" applyFill="1" applyBorder="1" applyAlignment="1">
      <x:alignment vertical="top" wrapText="1"/>
    </x:xf>
    <x:xf numFmtId="214" fontId="6" fillId="0" borderId="20" xfId="0" applyNumberFormat="1" applyFont="1" applyFill="1" applyBorder="1" applyAlignment="1">
      <x:alignment vertical="top" wrapText="1"/>
    </x:xf>
  </x:cellXfs>
  <x:cellStyles count="1">
    <x:cellStyle name="Normal" xfId="0"/>
  </x:cellStyles>
  <x:dxfs count="4">
    <x:dxf>
      <x:font>
        <x:b/>
        <x:color rgb="FF16794A"/>
      </x:font>
      <x:fill>
        <x:patternFill patternType="solid">
          <x:bgColor rgb="FFEAF8F0"/>
        </x:patternFill>
      </x:fill>
    </x:dxf>
    <x:dxf>
      <x:font>
        <x:b/>
        <x:color rgb="FF16794A"/>
      </x:font>
      <x:fill>
        <x:patternFill patternType="solid">
          <x:bgColor rgb="FFEAF8F0"/>
        </x:patternFill>
      </x:fill>
    </x:dxf>
    <x:dxf>
      <x:font>
        <x:b/>
        <x:color rgb="FF7A4300"/>
      </x:font>
      <x:fill>
        <x:patternFill patternType="solid">
          <x:bgColor rgb="FFFFF5E6"/>
        </x:patternFill>
      </x:fill>
    </x:dxf>
    <x:dxf>
      <x:font>
        <x:b/>
        <x:color rgb="FFB42318"/>
      </x:font>
      <x:fill>
        <x:patternFill patternType="solid">
          <x:bgColor rgb="FFFDECE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5c32f2f516459a" /><Relationship Type="http://schemas.openxmlformats.org/officeDocument/2006/relationships/theme" Target="/xl/theme/theme1.xml" Id="R7d8fd23309194407" /><Relationship Type="http://schemas.openxmlformats.org/officeDocument/2006/relationships/sharedStrings" Target="/xl/sharedStrings.xml" Id="R3625d64601c84132" /><Relationship Type="http://schemas.openxmlformats.org/officeDocument/2006/relationships/worksheet" Target="/xl/worksheets/sheet1.xml" Id="R877ee0b6bfd1487e" /><Relationship Type="http://schemas.openxmlformats.org/officeDocument/2006/relationships/worksheet" Target="/xl/worksheets/sheet2.xml" Id="Rcf933f1221cf4ffe" /><Relationship Type="http://schemas.openxmlformats.org/officeDocument/2006/relationships/worksheet" Target="/xl/worksheets/sheet3.xml" Id="R3ecf0db640284150" /><Relationship Type="http://schemas.openxmlformats.org/officeDocument/2006/relationships/worksheet" Target="/xl/worksheets/sheet4.xml" Id="Rfe48b66afa124c6f" /><Relationship Type="http://schemas.openxmlformats.org/officeDocument/2006/relationships/worksheet" Target="/xl/worksheets/sheet5.xml" Id="Rff855f4c04b54729" /><Relationship Type="http://schemas.openxmlformats.org/officeDocument/2006/relationships/worksheet" Target="/xl/worksheets/sheet6.xml" Id="R95a07e9df1924866" /><Relationship Type="http://schemas.openxmlformats.org/officeDocument/2006/relationships/worksheet" Target="/xl/worksheets/sheet7.xml" Id="R0b0609f6c85b4e0c" /><Relationship Type="http://schemas.openxmlformats.org/officeDocument/2006/relationships/worksheet" Target="/xl/worksheets/sheet8.xml" Id="R663b1fc26fb94dd8" /><Relationship Type="http://schemas.openxmlformats.org/officeDocument/2006/relationships/worksheet" Target="/xl/worksheets/sheet9.xml" Id="R6f161e0363ca486d" /><Relationship Type="http://schemas.openxmlformats.org/officeDocument/2006/relationships/worksheet" Target="/xl/worksheets/sheet10.xml" Id="R2761ea6035e048fc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c7f80d92e3454a44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有望設置市場スコア（編集評価・100点）</a:t>
            </a:r>
          </a:p>
        </c:rich>
      </c:tx>
      <c:overlay val="0"/>
    </c:title>
    <c:plotArea>
      <c:barChart>
        <c:barDir val="col"/>
        <c:varyColors val="0"/>
        <c:ser>
          <c:idx val="0"/>
          <c:order val="0"/>
          <c:tx>
            <c:v>総合点</c:v>
          </c:tx>
          <c:spPr>
            <a:solidFill xmlns:a="http://schemas.openxmlformats.org/drawingml/2006/main">
              <a:srgbClr val="007F78"/>
            </a:solidFill>
          </c:spPr>
          <c:cat>
            <c:strRef>
              <c:f>'設置市場比較'!$B$12:$B$21</c:f>
              <c:strCache>
                <c:ptCount val="0"/>
              </c:strCache>
            </c:strRef>
          </c:cat>
          <c:val>
            <c:numRef>
              <c:f>'設置市場比較'!$C$12:$C$21</c:f>
              <c:numCache>
                <c:formatCode>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675"/>
            </a:pPr>
          </a:p>
        </c:txPr>
        <c:crossAx val="48672768"/>
      </c:catAx>
      <c:valAx>
        <c:axId val="48672768"/>
        <c:scaling>
          <c:orientation val="minMax"/>
          <c:max val="100"/>
          <c:min val="0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7</xdr:col>
      <xdr:colOff>0</xdr:colOff>
      <xdr:row>8</xdr:row>
      <xdr:rowOff>0</xdr:rowOff>
    </xdr:from>
    <xdr:to>
      <xdr:col>17</xdr:col>
      <xdr:colOff>0</xdr:colOff>
      <xdr:row>24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c7f80d92e3454a4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1.xml" Id="R0fc0ac12f9f24628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52" hidden="0" customWidth="1"/>
    <x:col min="3" max="3" width="3" hidden="0" customWidth="1"/>
    <x:col min="4" max="4" width="18" hidden="0" customWidth="1"/>
    <x:col min="5" max="5" width="25" hidden="0" customWidth="1"/>
    <x:col min="6" max="6" width="25" hidden="0" customWidth="1"/>
    <x:col min="7" max="7" width="24" hidden="0" customWidth="1"/>
    <x:col min="8" max="8" width="24" hidden="0" customWidth="1"/>
  </x:cols>
  <x:sheetData>
    <x:row r="1" ht="30" customHeight="1">
      <x:c r="A1" s="3" t="str">
        <x:v>ペロブスカイト太陽電池 2026｜調査データ・施設簡易診断</x:v>
      </x:c>
      <x:c r="B1" s="3" t="str">
        <x:v>ペロブスカイト太陽電池 2026｜調査データ・施設簡易診断</x:v>
      </x:c>
      <x:c r="C1" s="3" t="str">
        <x:v>ペロブスカイト太陽電池 2026｜調査データ・施設簡易診断</x:v>
      </x:c>
      <x:c r="D1" s="3" t="str">
        <x:v>ペロブスカイト太陽電池 2026｜調査データ・施設簡易診断</x:v>
      </x:c>
      <x:c r="E1" s="3" t="str">
        <x:v>ペロブスカイト太陽電池 2026｜調査データ・施設簡易診断</x:v>
      </x:c>
      <x:c r="F1" s="3" t="str">
        <x:v>ペロブスカイト太陽電池 2026｜調査データ・施設簡易診断</x:v>
      </x:c>
      <x:c r="G1" s="3" t="str">
        <x:v>ペロブスカイト太陽電池 2026｜調査データ・施設簡易診断</x:v>
      </x:c>
      <x:c r="H1" s="3" t="str">
        <x:v>ペロブスカイト太陽電池 2026｜調査データ・施設簡易診断</x:v>
      </x:c>
    </x:row>
    <x:row r="2" ht="30" customHeight="1">
      <x:c r="A2" s="3" t="str">
        <x:v>ペロブスカイト太陽電池 2026｜調査データ・施設簡易診断</x:v>
      </x:c>
      <x:c r="B2" s="3" t="str">
        <x:v>ペロブスカイト太陽電池 2026｜調査データ・施設簡易診断</x:v>
      </x:c>
      <x:c r="C2" s="3" t="str">
        <x:v>ペロブスカイト太陽電池 2026｜調査データ・施設簡易診断</x:v>
      </x:c>
      <x:c r="D2" s="3" t="str">
        <x:v>ペロブスカイト太陽電池 2026｜調査データ・施設簡易診断</x:v>
      </x:c>
      <x:c r="E2" s="3" t="str">
        <x:v>ペロブスカイト太陽電池 2026｜調査データ・施設簡易診断</x:v>
      </x:c>
      <x:c r="F2" s="3" t="str">
        <x:v>ペロブスカイト太陽電池 2026｜調査データ・施設簡易診断</x:v>
      </x:c>
      <x:c r="G2" s="3" t="str">
        <x:v>ペロブスカイト太陽電池 2026｜調査データ・施設簡易診断</x:v>
      </x:c>
      <x:c r="H2" s="3" t="str">
        <x:v>ペロブスカイト太陽電池 2026｜調査データ・施設簡易診断</x:v>
      </x:c>
    </x:row>
    <x:row r="3" ht="28" customHeight="1">
      <x:c r="A3" s="86" t="str">
        <x:v>公式資料の原数値、当社計算、編集評価、入力式の施設スクリーニングを一冊に統合。最終更新 2026-08-25</x:v>
      </x:c>
      <x:c r="B3" s="86" t="str">
        <x:v>公式資料の原数値、当社計算、編集評価、入力式の施設スクリーニングを一冊に統合。最終更新 2026-08-25</x:v>
      </x:c>
      <x:c r="C3" s="86" t="str">
        <x:v>公式資料の原数値、当社計算、編集評価、入力式の施設スクリーニングを一冊に統合。最終更新 2026-08-25</x:v>
      </x:c>
      <x:c r="D3" s="86" t="str">
        <x:v>公式資料の原数値、当社計算、編集評価、入力式の施設スクリーニングを一冊に統合。最終更新 2026-08-25</x:v>
      </x:c>
      <x:c r="E3" s="86" t="str">
        <x:v>公式資料の原数値、当社計算、編集評価、入力式の施設スクリーニングを一冊に統合。最終更新 2026-08-25</x:v>
      </x:c>
      <x:c r="F3" s="86" t="str">
        <x:v>公式資料の原数値、当社計算、編集評価、入力式の施設スクリーニングを一冊に統合。最終更新 2026-08-25</x:v>
      </x:c>
      <x:c r="G3" s="86" t="str">
        <x:v>公式資料の原数値、当社計算、編集評価、入力式の施設スクリーニングを一冊に統合。最終更新 2026-08-25</x:v>
      </x:c>
      <x:c r="H3" s="86" t="str">
        <x:v>公式資料の原数値、当社計算、編集評価、入力式の施設スクリーニングを一冊に統合。最終更新 2026-08-25</x:v>
      </x:c>
    </x:row>
    <x:row r="4" ht="28" customHeight="1">
      <x:c r="A4" s="86" t="str">
        <x:v>公式資料の原数値、当社計算、編集評価、入力式の施設スクリーニングを一冊に統合。最終更新 2026-08-25</x:v>
      </x:c>
      <x:c r="B4" s="86" t="str">
        <x:v>公式資料の原数値、当社計算、編集評価、入力式の施設スクリーニングを一冊に統合。最終更新 2026-08-25</x:v>
      </x:c>
      <x:c r="C4" s="86" t="str">
        <x:v>公式資料の原数値、当社計算、編集評価、入力式の施設スクリーニングを一冊に統合。最終更新 2026-08-25</x:v>
      </x:c>
      <x:c r="D4" s="86" t="str">
        <x:v>公式資料の原数値、当社計算、編集評価、入力式の施設スクリーニングを一冊に統合。最終更新 2026-08-25</x:v>
      </x:c>
      <x:c r="E4" s="86" t="str">
        <x:v>公式資料の原数値、当社計算、編集評価、入力式の施設スクリーニングを一冊に統合。最終更新 2026-08-25</x:v>
      </x:c>
      <x:c r="F4" s="86" t="str">
        <x:v>公式資料の原数値、当社計算、編集評価、入力式の施設スクリーニングを一冊に統合。最終更新 2026-08-25</x:v>
      </x:c>
      <x:c r="G4" s="86" t="str">
        <x:v>公式資料の原数値、当社計算、編集評価、入力式の施設スクリーニングを一冊に統合。最終更新 2026-08-25</x:v>
      </x:c>
      <x:c r="H4" s="86" t="str">
        <x:v>公式資料の原数値、当社計算、編集評価、入力式の施設スクリーニングを一冊に統合。最終更新 2026-08-25</x:v>
      </x:c>
    </x:row>
    <x:row r="5">
      <x:c r="A5" s="87"/>
      <x:c r="B5" s="87"/>
      <x:c r="C5" s="87"/>
      <x:c r="D5" s="87"/>
      <x:c r="E5" s="87"/>
      <x:c r="F5" s="87"/>
      <x:c r="G5" s="87"/>
      <x:c r="H5" s="87"/>
    </x:row>
    <x:row r="6" ht="30" customHeight="1">
      <x:c r="A6" s="88" t="str">
        <x:v>重要：本ブックは候補抽出・意思決定支援用です。構造安全、法令適合、施工可否、製品性能、補助対象・採択を保証しません。最新公募資料と建築士・構造設計者・メーカー・施工者等の確認が必要です。</x:v>
      </x:c>
      <x:c r="B6" s="89" t="str">
        <x:v>重要：本ブックは候補抽出・意思決定支援用です。構造安全、法令適合、施工可否、製品性能、補助対象・採択を保証しません。最新公募資料と建築士・構造設計者・メーカー・施工者等の確認が必要です。</x:v>
      </x:c>
      <x:c r="C6" s="89" t="str">
        <x:v>重要：本ブックは候補抽出・意思決定支援用です。構造安全、法令適合、施工可否、製品性能、補助対象・採択を保証しません。最新公募資料と建築士・構造設計者・メーカー・施工者等の確認が必要です。</x:v>
      </x:c>
      <x:c r="D6" s="89" t="str">
        <x:v>重要：本ブックは候補抽出・意思決定支援用です。構造安全、法令適合、施工可否、製品性能、補助対象・採択を保証しません。最新公募資料と建築士・構造設計者・メーカー・施工者等の確認が必要です。</x:v>
      </x:c>
      <x:c r="E6" s="89" t="str">
        <x:v>重要：本ブックは候補抽出・意思決定支援用です。構造安全、法令適合、施工可否、製品性能、補助対象・採択を保証しません。最新公募資料と建築士・構造設計者・メーカー・施工者等の確認が必要です。</x:v>
      </x:c>
      <x:c r="F6" s="89" t="str">
        <x:v>重要：本ブックは候補抽出・意思決定支援用です。構造安全、法令適合、施工可否、製品性能、補助対象・採択を保証しません。最新公募資料と建築士・構造設計者・メーカー・施工者等の確認が必要です。</x:v>
      </x:c>
      <x:c r="G6" s="89" t="str">
        <x:v>重要：本ブックは候補抽出・意思決定支援用です。構造安全、法令適合、施工可否、製品性能、補助対象・採択を保証しません。最新公募資料と建築士・構造設計者・メーカー・施工者等の確認が必要です。</x:v>
      </x:c>
      <x:c r="H6" s="90" t="str">
        <x:v>重要：本ブックは候補抽出・意思決定支援用です。構造安全、法令適合、施工可否、製品性能、補助対象・採択を保証しません。最新公募資料と建築士・構造設計者・メーカー・施工者等の確認が必要です。</x:v>
      </x:c>
    </x:row>
    <x:row r="7" ht="30" customHeight="1">
      <x:c r="A7" s="91" t="str">
        <x:v>重要：本ブックは候補抽出・意思決定支援用です。構造安全、法令適合、施工可否、製品性能、補助対象・採択を保証しません。最新公募資料と建築士・構造設計者・メーカー・施工者等の確認が必要です。</x:v>
      </x:c>
      <x:c r="B7" s="92" t="str">
        <x:v>重要：本ブックは候補抽出・意思決定支援用です。構造安全、法令適合、施工可否、製品性能、補助対象・採択を保証しません。最新公募資料と建築士・構造設計者・メーカー・施工者等の確認が必要です。</x:v>
      </x:c>
      <x:c r="C7" s="92" t="str">
        <x:v>重要：本ブックは候補抽出・意思決定支援用です。構造安全、法令適合、施工可否、製品性能、補助対象・採択を保証しません。最新公募資料と建築士・構造設計者・メーカー・施工者等の確認が必要です。</x:v>
      </x:c>
      <x:c r="D7" s="92" t="str">
        <x:v>重要：本ブックは候補抽出・意思決定支援用です。構造安全、法令適合、施工可否、製品性能、補助対象・採択を保証しません。最新公募資料と建築士・構造設計者・メーカー・施工者等の確認が必要です。</x:v>
      </x:c>
      <x:c r="E7" s="92" t="str">
        <x:v>重要：本ブックは候補抽出・意思決定支援用です。構造安全、法令適合、施工可否、製品性能、補助対象・採択を保証しません。最新公募資料と建築士・構造設計者・メーカー・施工者等の確認が必要です。</x:v>
      </x:c>
      <x:c r="F7" s="92" t="str">
        <x:v>重要：本ブックは候補抽出・意思決定支援用です。構造安全、法令適合、施工可否、製品性能、補助対象・採択を保証しません。最新公募資料と建築士・構造設計者・メーカー・施工者等の確認が必要です。</x:v>
      </x:c>
      <x:c r="G7" s="92" t="str">
        <x:v>重要：本ブックは候補抽出・意思決定支援用です。構造安全、法令適合、施工可否、製品性能、補助対象・採択を保証しません。最新公募資料と建築士・構造設計者・メーカー・施工者等の確認が必要です。</x:v>
      </x:c>
      <x:c r="H7" s="93" t="str">
        <x:v>重要：本ブックは候補抽出・意思決定支援用です。構造安全、法令適合、施工可否、製品性能、補助対象・採択を保証しません。最新公募資料と建築士・構造設計者・メーカー・施工者等の確認が必要です。</x:v>
      </x:c>
    </x:row>
    <x:row r="8" ht="30" customHeight="1">
      <x:c r="A8" s="94" t="str">
        <x:v>重要：本ブックは候補抽出・意思決定支援用です。構造安全、法令適合、施工可否、製品性能、補助対象・採択を保証しません。最新公募資料と建築士・構造設計者・メーカー・施工者等の確認が必要です。</x:v>
      </x:c>
      <x:c r="B8" s="95" t="str">
        <x:v>重要：本ブックは候補抽出・意思決定支援用です。構造安全、法令適合、施工可否、製品性能、補助対象・採択を保証しません。最新公募資料と建築士・構造設計者・メーカー・施工者等の確認が必要です。</x:v>
      </x:c>
      <x:c r="C8" s="95" t="str">
        <x:v>重要：本ブックは候補抽出・意思決定支援用です。構造安全、法令適合、施工可否、製品性能、補助対象・採択を保証しません。最新公募資料と建築士・構造設計者・メーカー・施工者等の確認が必要です。</x:v>
      </x:c>
      <x:c r="D8" s="95" t="str">
        <x:v>重要：本ブックは候補抽出・意思決定支援用です。構造安全、法令適合、施工可否、製品性能、補助対象・採択を保証しません。最新公募資料と建築士・構造設計者・メーカー・施工者等の確認が必要です。</x:v>
      </x:c>
      <x:c r="E8" s="95" t="str">
        <x:v>重要：本ブックは候補抽出・意思決定支援用です。構造安全、法令適合、施工可否、製品性能、補助対象・採択を保証しません。最新公募資料と建築士・構造設計者・メーカー・施工者等の確認が必要です。</x:v>
      </x:c>
      <x:c r="F8" s="95" t="str">
        <x:v>重要：本ブックは候補抽出・意思決定支援用です。構造安全、法令適合、施工可否、製品性能、補助対象・採択を保証しません。最新公募資料と建築士・構造設計者・メーカー・施工者等の確認が必要です。</x:v>
      </x:c>
      <x:c r="G8" s="95" t="str">
        <x:v>重要：本ブックは候補抽出・意思決定支援用です。構造安全、法令適合、施工可否、製品性能、補助対象・採択を保証しません。最新公募資料と建築士・構造設計者・メーカー・施工者等の確認が必要です。</x:v>
      </x:c>
      <x:c r="H8" s="96" t="str">
        <x:v>重要：本ブックは候補抽出・意思決定支援用です。構造安全、法令適合、施工可否、製品性能、補助対象・採択を保証しません。最新公募資料と建築士・構造設計者・メーカー・施工者等の確認が必要です。</x:v>
      </x:c>
    </x:row>
    <x:row r="9">
      <x:c r="A9" s="87"/>
      <x:c r="B9" s="87"/>
      <x:c r="C9" s="87"/>
      <x:c r="D9" s="87"/>
      <x:c r="E9" s="87"/>
      <x:c r="F9" s="87"/>
      <x:c r="G9" s="87"/>
      <x:c r="H9" s="87"/>
    </x:row>
    <x:row r="10" ht="24" customHeight="1">
      <x:c r="A10" s="38" t="str">
        <x:v>このExcelの使い方</x:v>
      </x:c>
      <x:c r="B10" s="38" t="str">
        <x:v>このExcelの使い方</x:v>
      </x:c>
      <x:c r="C10" s="38" t="str">
        <x:v>このExcelの使い方</x:v>
      </x:c>
      <x:c r="D10" s="38" t="str">
        <x:v>データ区分</x:v>
      </x:c>
      <x:c r="E10" s="38" t="str">
        <x:v>データ区分</x:v>
      </x:c>
      <x:c r="F10" s="38" t="str">
        <x:v>データ区分</x:v>
      </x:c>
      <x:c r="G10" s="38" t="str">
        <x:v>データ区分</x:v>
      </x:c>
      <x:c r="H10" s="38" t="str">
        <x:v>データ区分</x:v>
      </x:c>
    </x:row>
    <x:row r="11" ht="36" customHeight="1">
      <x:c r="A11" s="97" t="str">
        <x:v>手順</x:v>
      </x:c>
      <x:c r="B11" s="98" t="str">
        <x:v>操作</x:v>
      </x:c>
      <x:c r="C11" s="87"/>
      <x:c r="D11" s="97" t="str">
        <x:v>区分</x:v>
      </x:c>
      <x:c r="E11" s="99" t="str">
        <x:v>意味</x:v>
      </x:c>
      <x:c r="F11" s="99" t="str">
        <x:v>例</x:v>
      </x:c>
      <x:c r="G11" s="99" t="str">
        <x:v>更新方法</x:v>
      </x:c>
      <x:c r="H11" s="98" t="str">
        <x:v>注意</x:v>
      </x:c>
    </x:row>
    <x:row r="12" ht="36" customHeight="1">
      <x:c r="A12" s="62" t="n">
        <x:v>1</x:v>
      </x:c>
      <x:c r="B12" s="63" t="str">
        <x:v>Dashboardで政策・市場の全体像と公募期限を確認</x:v>
      </x:c>
      <x:c r="C12" s="87"/>
      <x:c r="D12" s="62" t="str">
        <x:v>公式公表値</x:v>
      </x:c>
      <x:c r="E12" s="78" t="str">
        <x:v>官公庁等の資料に記載</x:v>
      </x:c>
      <x:c r="F12" s="78" t="str">
        <x:v>2040年 約20GW</x:v>
      </x:c>
      <x:c r="G12" s="78" t="str">
        <x:v>出典URLの最新版を確認</x:v>
      </x:c>
      <x:c r="H12" s="63" t="str">
        <x:v>目標と実績を混同しない</x:v>
      </x:c>
    </x:row>
    <x:row r="13" ht="36" customHeight="1">
      <x:c r="A13" s="64" t="n">
        <x:v>2</x:v>
      </x:c>
      <x:c r="B13" s="65" t="str">
        <x:v>制度要件で入口条件・義務・対象外費用を確認</x:v>
      </x:c>
      <x:c r="C13" s="87"/>
      <x:c r="D13" s="64" t="str">
        <x:v>当社計算</x:v>
      </x:c>
      <x:c r="E13" s="79" t="str">
        <x:v>公表値から再計算</x:v>
      </x:c>
      <x:c r="F13" s="79" t="str">
        <x:v>総事業費÷kW</x:v>
      </x:c>
      <x:c r="G13" s="79" t="str">
        <x:v>数式セルを確認</x:v>
      </x:c>
      <x:c r="H13" s="65" t="str">
        <x:v>価格相場ではない</x:v>
      </x:c>
    </x:row>
    <x:row r="14" ht="36" customHeight="1">
      <x:c r="A14" s="64" t="n">
        <x:v>3</x:v>
      </x:c>
      <x:c r="B14" s="65" t="str">
        <x:v>設置市場比較で候補分野の根拠・制約を比較</x:v>
      </x:c>
      <x:c r="C14" s="87"/>
      <x:c r="D14" s="64" t="str">
        <x:v>編集評価</x:v>
      </x:c>
      <x:c r="E14" s="79" t="str">
        <x:v>本稿の比較モデル</x:v>
      </x:c>
      <x:c r="F14" s="79" t="str">
        <x:v>市場優先度スコア</x:v>
      </x:c>
      <x:c r="G14" s="79" t="str">
        <x:v>重み・入力を編集可能</x:v>
      </x:c>
      <x:c r="H14" s="65" t="str">
        <x:v>採択基準ではない</x:v>
      </x:c>
    </x:row>
    <x:row r="15" ht="36" customHeight="1">
      <x:c r="A15" s="64" t="n">
        <x:v>4</x:v>
      </x:c>
      <x:c r="B15" s="65" t="str">
        <x:v>施設簡易診断へ3～30施設の情報を入力</x:v>
      </x:c>
      <x:c r="C15" s="87"/>
      <x:c r="D15" s="64" t="str">
        <x:v>ユーザー入力</x:v>
      </x:c>
      <x:c r="E15" s="79" t="str">
        <x:v>個別施設の情報</x:v>
      </x:c>
      <x:c r="F15" s="79" t="str">
        <x:v>面積・負荷・工程</x:v>
      </x:c>
      <x:c r="G15" s="79" t="str">
        <x:v>青色セルに入力</x:v>
      </x:c>
      <x:c r="H15" s="65" t="str">
        <x:v>専門家確認前の仮入力</x:v>
      </x:c>
    </x:row>
    <x:row r="16" ht="36" customHeight="1">
      <x:c r="A16" s="66" t="n">
        <x:v>5</x:v>
      </x:c>
      <x:c r="B16" s="67" t="str">
        <x:v>優先調査／追加情報／通常PV比較等を候補として抽出</x:v>
      </x:c>
      <x:c r="C16" s="87"/>
      <x:c r="D16" s="66" t="str">
        <x:v>自動判定</x:v>
      </x:c>
      <x:c r="E16" s="80" t="str">
        <x:v>入力に基づく候補抽出</x:v>
      </x:c>
      <x:c r="F16" s="80" t="str">
        <x:v>優先調査等</x:v>
      </x:c>
      <x:c r="G16" s="80" t="str">
        <x:v>式を監査可能</x:v>
      </x:c>
      <x:c r="H16" s="67" t="str">
        <x:v>設置可否の結論ではない</x:v>
      </x:c>
    </x:row>
    <x:row r="17">
      <x:c r="A17" s="87"/>
      <x:c r="B17" s="87"/>
      <x:c r="C17" s="87"/>
      <x:c r="D17" s="87"/>
      <x:c r="E17" s="87"/>
      <x:c r="F17" s="87"/>
      <x:c r="G17" s="87"/>
      <x:c r="H17" s="87"/>
    </x:row>
    <x:row r="18" ht="24" customHeight="1">
      <x:c r="A18" s="38" t="str">
        <x:v>主要公式リンク</x:v>
      </x:c>
      <x:c r="B18" s="38" t="str">
        <x:v>主要公式リンク</x:v>
      </x:c>
      <x:c r="C18" s="38" t="str">
        <x:v>主要公式リンク</x:v>
      </x:c>
      <x:c r="D18" s="38" t="str">
        <x:v>主要公式リンク</x:v>
      </x:c>
      <x:c r="E18" s="38" t="str">
        <x:v>主要公式リンク</x:v>
      </x:c>
      <x:c r="F18" s="38" t="str">
        <x:v>主要公式リンク</x:v>
      </x:c>
      <x:c r="G18" s="38" t="str">
        <x:v>主要公式リンク</x:v>
      </x:c>
      <x:c r="H18" s="38" t="str">
        <x:v>主要公式リンク</x:v>
      </x:c>
    </x:row>
    <x:row r="19" ht="36" customHeight="1">
      <x:c r="A19" s="97" t="str">
        <x:v>資料</x:v>
      </x:c>
      <x:c r="B19" s="98" t="str">
        <x:v>URL</x:v>
      </x:c>
      <x:c r="C19" s="87"/>
      <x:c r="D19" s="87"/>
      <x:c r="E19" s="87"/>
      <x:c r="F19" s="87"/>
      <x:c r="G19" s="87"/>
      <x:c r="H19" s="87"/>
    </x:row>
    <x:row r="20" ht="36" customHeight="1">
      <x:c r="A20" s="62" t="str">
        <x:v>METI 官民協議会 第10回</x:v>
      </x:c>
      <x:c r="B20" s="63" t="str">
        <x:v>https://www.meti.go.jp/shingikai/energy_environment/perovskite_solar_cell/010.html</x:v>
      </x:c>
      <x:c r="C20" s="87"/>
      <x:c r="D20" s="87"/>
      <x:c r="E20" s="87"/>
      <x:c r="F20" s="87"/>
      <x:c r="G20" s="87"/>
      <x:c r="H20" s="87"/>
    </x:row>
    <x:row r="21" ht="36" customHeight="1">
      <x:c r="A21" s="64" t="str">
        <x:v>環境省 事前調査・計画策定一次公募</x:v>
      </x:c>
      <x:c r="B21" s="65" t="str">
        <x:v>https://www.env.go.jp/press/press_05383.html</x:v>
      </x:c>
      <x:c r="C21" s="87"/>
      <x:c r="D21" s="87"/>
      <x:c r="E21" s="87"/>
      <x:c r="F21" s="87"/>
      <x:c r="G21" s="87"/>
      <x:c r="H21" s="87"/>
    </x:row>
    <x:row r="22" ht="36" customHeight="1">
      <x:c r="A22" s="64" t="str">
        <x:v>ETA 公募資料一式</x:v>
      </x:c>
      <x:c r="B22" s="65" t="str">
        <x:v>https://www.eta.or.jp/offering/2026/psc_research/index.php</x:v>
      </x:c>
      <x:c r="C22" s="87"/>
      <x:c r="D22" s="87"/>
      <x:c r="E22" s="87"/>
      <x:c r="F22" s="87"/>
      <x:c r="G22" s="87"/>
      <x:c r="H22" s="87"/>
    </x:row>
    <x:row r="23" ht="36" customHeight="1">
      <x:c r="A23" s="66" t="str">
        <x:v>NEDO 設計・施工ガイドライン</x:v>
      </x:c>
      <x:c r="B23" s="67" t="str">
        <x:v>https://www.nedo.go.jp/news/press/AA5_101922.html</x:v>
      </x:c>
      <x:c r="C23" s="87"/>
      <x:c r="D23" s="87"/>
      <x:c r="E23" s="87"/>
      <x:c r="F23" s="87"/>
      <x:c r="G23" s="87"/>
      <x:c r="H23" s="87"/>
    </x:row>
    <x:row r="24">
      <x:c r="A24" s="87"/>
      <x:c r="B24" s="87"/>
      <x:c r="C24" s="87"/>
      <x:c r="D24" s="87"/>
      <x:c r="E24" s="87"/>
      <x:c r="F24" s="87"/>
      <x:c r="G24" s="87"/>
      <x:c r="H24" s="87"/>
    </x:row>
    <x:row r="25" ht="28" customHeight="1">
      <x:c r="A25" s="100" t="str">
        <x:v>入力セルは青、公式値は白、計算セルは薄緑、注意・未確認は薄橙で色分けしています。URLはすべてプレーンテキストで収録し、監査可能性を優先しています。</x:v>
      </x:c>
      <x:c r="B25" s="100" t="str">
        <x:v>入力セルは青、公式値は白、計算セルは薄緑、注意・未確認は薄橙で色分けしています。URLはすべてプレーンテキストで収録し、監査可能性を優先しています。</x:v>
      </x:c>
      <x:c r="C25" s="100" t="str">
        <x:v>入力セルは青、公式値は白、計算セルは薄緑、注意・未確認は薄橙で色分けしています。URLはすべてプレーンテキストで収録し、監査可能性を優先しています。</x:v>
      </x:c>
      <x:c r="D25" s="100" t="str">
        <x:v>入力セルは青、公式値は白、計算セルは薄緑、注意・未確認は薄橙で色分けしています。URLはすべてプレーンテキストで収録し、監査可能性を優先しています。</x:v>
      </x:c>
      <x:c r="E25" s="100" t="str">
        <x:v>入力セルは青、公式値は白、計算セルは薄緑、注意・未確認は薄橙で色分けしています。URLはすべてプレーンテキストで収録し、監査可能性を優先しています。</x:v>
      </x:c>
      <x:c r="F25" s="100" t="str">
        <x:v>入力セルは青、公式値は白、計算セルは薄緑、注意・未確認は薄橙で色分けしています。URLはすべてプレーンテキストで収録し、監査可能性を優先しています。</x:v>
      </x:c>
      <x:c r="G25" s="100" t="str">
        <x:v>入力セルは青、公式値は白、計算セルは薄緑、注意・未確認は薄橙で色分けしています。URLはすべてプレーンテキストで収録し、監査可能性を優先しています。</x:v>
      </x:c>
      <x:c r="H25" s="100" t="str">
        <x:v>入力セルは青、公式値は白、計算セルは薄緑、注意・未確認は薄橙で色分けしています。URLはすべてプレーンテキストで収録し、監査可能性を優先しています。</x:v>
      </x:c>
    </x:row>
    <x:row r="26" ht="28" customHeight="1">
      <x:c r="A26" s="100" t="str">
        <x:v>入力セルは青、公式値は白、計算セルは薄緑、注意・未確認は薄橙で色分けしています。URLはすべてプレーンテキストで収録し、監査可能性を優先しています。</x:v>
      </x:c>
      <x:c r="B26" s="100" t="str">
        <x:v>入力セルは青、公式値は白、計算セルは薄緑、注意・未確認は薄橙で色分けしています。URLはすべてプレーンテキストで収録し、監査可能性を優先しています。</x:v>
      </x:c>
      <x:c r="C26" s="100" t="str">
        <x:v>入力セルは青、公式値は白、計算セルは薄緑、注意・未確認は薄橙で色分けしています。URLはすべてプレーンテキストで収録し、監査可能性を優先しています。</x:v>
      </x:c>
      <x:c r="D26" s="100" t="str">
        <x:v>入力セルは青、公式値は白、計算セルは薄緑、注意・未確認は薄橙で色分けしています。URLはすべてプレーンテキストで収録し、監査可能性を優先しています。</x:v>
      </x:c>
      <x:c r="E26" s="100" t="str">
        <x:v>入力セルは青、公式値は白、計算セルは薄緑、注意・未確認は薄橙で色分けしています。URLはすべてプレーンテキストで収録し、監査可能性を優先しています。</x:v>
      </x:c>
      <x:c r="F26" s="100" t="str">
        <x:v>入力セルは青、公式値は白、計算セルは薄緑、注意・未確認は薄橙で色分けしています。URLはすべてプレーンテキストで収録し、監査可能性を優先しています。</x:v>
      </x:c>
      <x:c r="G26" s="100" t="str">
        <x:v>入力セルは青、公式値は白、計算セルは薄緑、注意・未確認は薄橙で色分けしています。URLはすべてプレーンテキストで収録し、監査可能性を優先しています。</x:v>
      </x:c>
      <x:c r="H26" s="100" t="str">
        <x:v>入力セルは青、公式値は白、計算セルは薄緑、注意・未確認は薄橙で色分けしています。URLはすべてプレーンテキストで収録し、監査可能性を優先しています。</x:v>
      </x:c>
    </x:row>
    <x:row r="27" ht="28" customHeight="1">
      <x:c r="A27" s="100" t="str">
        <x:v>入力セルは青、公式値は白、計算セルは薄緑、注意・未確認は薄橙で色分けしています。URLはすべてプレーンテキストで収録し、監査可能性を優先しています。</x:v>
      </x:c>
      <x:c r="B27" s="100" t="str">
        <x:v>入力セルは青、公式値は白、計算セルは薄緑、注意・未確認は薄橙で色分けしています。URLはすべてプレーンテキストで収録し、監査可能性を優先しています。</x:v>
      </x:c>
      <x:c r="C27" s="100" t="str">
        <x:v>入力セルは青、公式値は白、計算セルは薄緑、注意・未確認は薄橙で色分けしています。URLはすべてプレーンテキストで収録し、監査可能性を優先しています。</x:v>
      </x:c>
      <x:c r="D27" s="100" t="str">
        <x:v>入力セルは青、公式値は白、計算セルは薄緑、注意・未確認は薄橙で色分けしています。URLはすべてプレーンテキストで収録し、監査可能性を優先しています。</x:v>
      </x:c>
      <x:c r="E27" s="100" t="str">
        <x:v>入力セルは青、公式値は白、計算セルは薄緑、注意・未確認は薄橙で色分けしています。URLはすべてプレーンテキストで収録し、監査可能性を優先しています。</x:v>
      </x:c>
      <x:c r="F27" s="100" t="str">
        <x:v>入力セルは青、公式値は白、計算セルは薄緑、注意・未確認は薄橙で色分けしています。URLはすべてプレーンテキストで収録し、監査可能性を優先しています。</x:v>
      </x:c>
      <x:c r="G27" s="100" t="str">
        <x:v>入力セルは青、公式値は白、計算セルは薄緑、注意・未確認は薄橙で色分けしています。URLはすべてプレーンテキストで収録し、監査可能性を優先しています。</x:v>
      </x:c>
      <x:c r="H27" s="100" t="str">
        <x:v>入力セルは青、公式値は白、計算セルは薄緑、注意・未確認は薄橙で色分けしています。URLはすべてプレーンテキストで収録し、監査可能性を優先しています。</x:v>
      </x:c>
    </x:row>
  </x:sheetData>
  <x:mergeCells>
    <x:mergeCell ref="A1:H2"/>
    <x:mergeCell ref="A3:H4"/>
    <x:mergeCell ref="A6:H8"/>
    <x:mergeCell ref="A10:H10"/>
    <x:mergeCell ref="D10:H10"/>
    <x:mergeCell ref="A18:H18"/>
    <x:mergeCell ref="A25:H27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18" hidden="0" customWidth="1"/>
    <x:col min="3" max="3" width="18" hidden="0" customWidth="1"/>
    <x:col min="4" max="4" width="38" hidden="0" customWidth="1"/>
    <x:col min="5" max="5" width="18" hidden="0" customWidth="1"/>
    <x:col min="6" max="6" width="48" hidden="0" customWidth="1"/>
    <x:col min="7" max="7" width="3" hidden="0" customWidth="1"/>
    <x:col min="8" max="8" width="13" hidden="0" customWidth="1"/>
    <x:col min="9" max="9" width="13" hidden="0" customWidth="1"/>
    <x:col min="10" max="10" width="13" hidden="0" customWidth="1"/>
    <x:col min="11" max="11" width="13" hidden="0" customWidth="1"/>
    <x:col min="12" max="12" width="13" hidden="0" customWidth="1"/>
    <x:col min="13" max="13" width="13" hidden="0" customWidth="1"/>
    <x:col min="14" max="14" width="13" hidden="0" customWidth="1"/>
    <x:col min="15" max="15" width="13" hidden="0" customWidth="1"/>
    <x:col min="16" max="16" width="13" hidden="0" customWidth="1"/>
    <x:col min="17" max="17" width="13" hidden="0" customWidth="1"/>
  </x:cols>
  <x:sheetData>
    <x:row r="1" ht="30" customHeight="1">
      <x:c r="A1" s="3" t="str">
        <x:v>ペロブスカイト太陽電池 2026｜意思決定ダッシュボード</x:v>
      </x:c>
      <x:c r="B1" s="3" t="str">
        <x:v>ペロブスカイト太陽電池 2026｜意思決定ダッシュボード</x:v>
      </x:c>
      <x:c r="C1" s="3" t="str">
        <x:v>ペロブスカイト太陽電池 2026｜意思決定ダッシュボード</x:v>
      </x:c>
      <x:c r="D1" s="3" t="str">
        <x:v>ペロブスカイト太陽電池 2026｜意思決定ダッシュボード</x:v>
      </x:c>
      <x:c r="E1" s="3" t="str">
        <x:v>ペロブスカイト太陽電池 2026｜意思決定ダッシュボード</x:v>
      </x:c>
      <x:c r="F1" s="3" t="str">
        <x:v>ペロブスカイト太陽電池 2026｜意思決定ダッシュボード</x:v>
      </x:c>
      <x:c r="G1" s="3" t="str">
        <x:v>ペロブスカイト太陽電池 2026｜意思決定ダッシュボード</x:v>
      </x:c>
      <x:c r="H1" s="3" t="str">
        <x:v>ペロブスカイト太陽電池 2026｜意思決定ダッシュボード</x:v>
      </x:c>
      <x:c r="I1" s="3" t="str">
        <x:v>ペロブスカイト太陽電池 2026｜意思決定ダッシュボード</x:v>
      </x:c>
      <x:c r="J1" s="3" t="str">
        <x:v>ペロブスカイト太陽電池 2026｜意思決定ダッシュボード</x:v>
      </x:c>
      <x:c r="K1" s="3" t="str">
        <x:v>ペロブスカイト太陽電池 2026｜意思決定ダッシュボード</x:v>
      </x:c>
      <x:c r="L1" s="3" t="str">
        <x:v>ペロブスカイト太陽電池 2026｜意思決定ダッシュボード</x:v>
      </x:c>
      <x:c r="M1" s="3" t="str">
        <x:v>ペロブスカイト太陽電池 2026｜意思決定ダッシュボード</x:v>
      </x:c>
      <x:c r="N1" s="3" t="str">
        <x:v>ペロブスカイト太陽電池 2026｜意思決定ダッシュボード</x:v>
      </x:c>
      <x:c r="O1" s="3" t="str">
        <x:v>ペロブスカイト太陽電池 2026｜意思決定ダッシュボード</x:v>
      </x:c>
      <x:c r="P1" s="3" t="str">
        <x:v>ペロブスカイト太陽電池 2026｜意思決定ダッシュボード</x:v>
      </x:c>
      <x:c r="Q1" s="3" t="str">
        <x:v>ペロブスカイト太陽電池 2026｜意思決定ダッシュボード</x:v>
      </x:c>
    </x:row>
    <x:row r="2" ht="30" customHeight="1">
      <x:c r="A2" s="3" t="str">
        <x:v>ペロブスカイト太陽電池 2026｜意思決定ダッシュボード</x:v>
      </x:c>
      <x:c r="B2" s="3" t="str">
        <x:v>ペロブスカイト太陽電池 2026｜意思決定ダッシュボード</x:v>
      </x:c>
      <x:c r="C2" s="3" t="str">
        <x:v>ペロブスカイト太陽電池 2026｜意思決定ダッシュボード</x:v>
      </x:c>
      <x:c r="D2" s="3" t="str">
        <x:v>ペロブスカイト太陽電池 2026｜意思決定ダッシュボード</x:v>
      </x:c>
      <x:c r="E2" s="3" t="str">
        <x:v>ペロブスカイト太陽電池 2026｜意思決定ダッシュボード</x:v>
      </x:c>
      <x:c r="F2" s="3" t="str">
        <x:v>ペロブスカイト太陽電池 2026｜意思決定ダッシュボード</x:v>
      </x:c>
      <x:c r="G2" s="3" t="str">
        <x:v>ペロブスカイト太陽電池 2026｜意思決定ダッシュボード</x:v>
      </x:c>
      <x:c r="H2" s="3" t="str">
        <x:v>ペロブスカイト太陽電池 2026｜意思決定ダッシュボード</x:v>
      </x:c>
      <x:c r="I2" s="3" t="str">
        <x:v>ペロブスカイト太陽電池 2026｜意思決定ダッシュボード</x:v>
      </x:c>
      <x:c r="J2" s="3" t="str">
        <x:v>ペロブスカイト太陽電池 2026｜意思決定ダッシュボード</x:v>
      </x:c>
      <x:c r="K2" s="3" t="str">
        <x:v>ペロブスカイト太陽電池 2026｜意思決定ダッシュボード</x:v>
      </x:c>
      <x:c r="L2" s="3" t="str">
        <x:v>ペロブスカイト太陽電池 2026｜意思決定ダッシュボード</x:v>
      </x:c>
      <x:c r="M2" s="3" t="str">
        <x:v>ペロブスカイト太陽電池 2026｜意思決定ダッシュボード</x:v>
      </x:c>
      <x:c r="N2" s="3" t="str">
        <x:v>ペロブスカイト太陽電池 2026｜意思決定ダッシュボード</x:v>
      </x:c>
      <x:c r="O2" s="3" t="str">
        <x:v>ペロブスカイト太陽電池 2026｜意思決定ダッシュボード</x:v>
      </x:c>
      <x:c r="P2" s="3" t="str">
        <x:v>ペロブスカイト太陽電池 2026｜意思決定ダッシュボード</x:v>
      </x:c>
      <x:c r="Q2" s="3" t="str">
        <x:v>ペロブスカイト太陽電池 2026｜意思決定ダッシュボード</x:v>
      </x:c>
    </x:row>
    <x:row r="3" ht="28" customHeight="1">
      <x:c r="A3" s="7" t="str">
        <x:v>政策・公募・市場・政府施設ポテンシャルを一画面で確認。数値の性格（目標/計画/実績/編集評価）を分離。</x:v>
      </x:c>
      <x:c r="B3" s="7" t="str">
        <x:v>政策・公募・市場・政府施設ポテンシャルを一画面で確認。数値の性格（目標/計画/実績/編集評価）を分離。</x:v>
      </x:c>
      <x:c r="C3" s="7" t="str">
        <x:v>政策・公募・市場・政府施設ポテンシャルを一画面で確認。数値の性格（目標/計画/実績/編集評価）を分離。</x:v>
      </x:c>
      <x:c r="D3" s="7" t="str">
        <x:v>政策・公募・市場・政府施設ポテンシャルを一画面で確認。数値の性格（目標/計画/実績/編集評価）を分離。</x:v>
      </x:c>
      <x:c r="E3" s="7" t="str">
        <x:v>政策・公募・市場・政府施設ポテンシャルを一画面で確認。数値の性格（目標/計画/実績/編集評価）を分離。</x:v>
      </x:c>
      <x:c r="F3" s="7" t="str">
        <x:v>政策・公募・市場・政府施設ポテンシャルを一画面で確認。数値の性格（目標/計画/実績/編集評価）を分離。</x:v>
      </x:c>
      <x:c r="G3" s="7" t="str">
        <x:v>政策・公募・市場・政府施設ポテンシャルを一画面で確認。数値の性格（目標/計画/実績/編集評価）を分離。</x:v>
      </x:c>
      <x:c r="H3" s="7" t="str">
        <x:v>政策・公募・市場・政府施設ポテンシャルを一画面で確認。数値の性格（目標/計画/実績/編集評価）を分離。</x:v>
      </x:c>
      <x:c r="I3" s="7" t="str">
        <x:v>政策・公募・市場・政府施設ポテンシャルを一画面で確認。数値の性格（目標/計画/実績/編集評価）を分離。</x:v>
      </x:c>
      <x:c r="J3" s="7" t="str">
        <x:v>政策・公募・市場・政府施設ポテンシャルを一画面で確認。数値の性格（目標/計画/実績/編集評価）を分離。</x:v>
      </x:c>
      <x:c r="K3" s="7" t="str">
        <x:v>政策・公募・市場・政府施設ポテンシャルを一画面で確認。数値の性格（目標/計画/実績/編集評価）を分離。</x:v>
      </x:c>
      <x:c r="L3" s="7" t="str">
        <x:v>政策・公募・市場・政府施設ポテンシャルを一画面で確認。数値の性格（目標/計画/実績/編集評価）を分離。</x:v>
      </x:c>
      <x:c r="M3" s="7" t="str">
        <x:v>政策・公募・市場・政府施設ポテンシャルを一画面で確認。数値の性格（目標/計画/実績/編集評価）を分離。</x:v>
      </x:c>
      <x:c r="N3" s="7" t="str">
        <x:v>政策・公募・市場・政府施設ポテンシャルを一画面で確認。数値の性格（目標/計画/実績/編集評価）を分離。</x:v>
      </x:c>
      <x:c r="O3" s="7" t="str">
        <x:v>政策・公募・市場・政府施設ポテンシャルを一画面で確認。数値の性格（目標/計画/実績/編集評価）を分離。</x:v>
      </x:c>
      <x:c r="P3" s="7" t="str">
        <x:v>政策・公募・市場・政府施設ポテンシャルを一画面で確認。数値の性格（目標/計画/実績/編集評価）を分離。</x:v>
      </x:c>
      <x:c r="Q3" s="7" t="str">
        <x:v>政策・公募・市場・政府施設ポテンシャルを一画面で確認。数値の性格（目標/計画/実績/編集評価）を分離。</x:v>
      </x:c>
    </x:row>
    <x:row r="5">
      <x:c r="A5" s="207" t="str">
        <x:v>2040 国内導入目標</x:v>
      </x:c>
      <x:c r="B5" s="207" t="str">
        <x:v>2040 国内導入目標</x:v>
      </x:c>
      <x:c r="C5" s="207" t="str">
        <x:v>2040 国内導入目標</x:v>
      </x:c>
      <x:c r="D5" s="207" t="str">
        <x:v>政府施設ポテンシャル</x:v>
      </x:c>
      <x:c r="E5" s="207" t="str">
        <x:v>政府施設ポテンシャル</x:v>
      </x:c>
      <x:c r="F5" s="207" t="str">
        <x:v>政府施設ポテンシャル</x:v>
      </x:c>
      <x:c r="G5" s="253" t="str">
        <x:v>2026 社会実装支援予算</x:v>
      </x:c>
      <x:c r="H5" s="253" t="str">
        <x:v>2026 社会実装支援予算</x:v>
      </x:c>
      <x:c r="I5" s="253" t="str">
        <x:v>2026 社会実装支援予算</x:v>
      </x:c>
      <x:c r="J5" s="253" t="str">
        <x:v>官民協議会参加自治体</x:v>
      </x:c>
      <x:c r="K5" s="253" t="str">
        <x:v>官民協議会参加自治体</x:v>
      </x:c>
      <x:c r="L5" s="253" t="str">
        <x:v>官民協議会参加自治体</x:v>
      </x:c>
    </x:row>
    <x:row r="6">
      <x:c r="A6" s="227" t="n">
        <x:f>20</x:f>
        <x:v>20</x:v>
      </x:c>
      <x:c r="B6" s="228"/>
      <x:c r="C6" s="229"/>
      <x:c r="D6" s="245" t="n">
        <x:f>'政府施設ポテンシャル'!C9/1000</x:f>
        <x:v>105.525</x:v>
      </x:c>
      <x:c r="E6" s="246"/>
      <x:c r="F6" s="247"/>
      <x:c r="G6" s="273" t="n">
        <x:f>7000</x:f>
        <x:v>7000</x:v>
      </x:c>
      <x:c r="H6" s="274"/>
      <x:c r="I6" s="275"/>
      <x:c r="J6" s="291" t="n">
        <x:f>182</x:f>
        <x:v>182</x:v>
      </x:c>
      <x:c r="K6" s="292"/>
      <x:c r="L6" s="293"/>
    </x:row>
    <x:row r="7">
      <x:c r="A7" s="230"/>
      <x:c r="B7" s="231"/>
      <x:c r="C7" s="232"/>
      <x:c r="D7" s="248"/>
      <x:c r="E7" s="249"/>
      <x:c r="F7" s="250"/>
      <x:c r="G7" s="276"/>
      <x:c r="H7" s="277"/>
      <x:c r="I7" s="278"/>
      <x:c r="J7" s="294"/>
      <x:c r="K7" s="295"/>
      <x:c r="L7" s="296"/>
    </x:row>
    <x:row r="9" ht="24" customHeight="1">
      <x:c r="A9" s="38" t="str">
        <x:v>現在の公募期限（2026-08-25時点）</x:v>
      </x:c>
      <x:c r="B9" s="38" t="str">
        <x:v>現在の公募期限（2026-08-25時点）</x:v>
      </x:c>
      <x:c r="C9" s="38" t="str">
        <x:v>現在の公募期限（2026-08-25時点）</x:v>
      </x:c>
      <x:c r="D9" s="38" t="str">
        <x:v>現在の公募期限（2026-08-25時点）</x:v>
      </x:c>
      <x:c r="E9" s="38" t="str">
        <x:v>現在の公募期限（2026-08-25時点）</x:v>
      </x:c>
      <x:c r="F9" s="38" t="str">
        <x:v>現在の公募期限（2026-08-25時点）</x:v>
      </x:c>
    </x:row>
    <x:row r="10" ht="32" customHeight="1">
      <x:c r="A10" s="47" t="str">
        <x:v>制度</x:v>
      </x:c>
      <x:c r="B10" s="71" t="str">
        <x:v>締切</x:v>
      </x:c>
      <x:c r="C10" s="71" t="str">
        <x:v>残日数</x:v>
      </x:c>
      <x:c r="D10" s="71" t="str">
        <x:v>要点</x:v>
      </x:c>
      <x:c r="E10" s="71" t="str">
        <x:v>公式状態</x:v>
      </x:c>
      <x:c r="F10" s="48" t="str">
        <x:v>URL</x:v>
      </x:c>
    </x:row>
    <x:row r="11" ht="36" customHeight="1">
      <x:c r="A11" s="62" t="str">
        <x:v>設備等導入</x:v>
      </x:c>
      <x:c r="B11" s="103" t="n">
        <x:f>'制度要件'!G28</x:f>
        <x:v>46295.5</x:v>
      </x:c>
      <x:c r="C11" s="297" t="n">
        <x:f>B11-DATE(2026,8,25)</x:f>
        <x:v>36.5</x:v>
      </x:c>
      <x:c r="D11" s="78" t="str">
        <x:v>10kg/㎡以下相当・5kW以上・自家消費50%以上</x:v>
      </x:c>
      <x:c r="E11" s="78" t="str">
        <x:v>一次公募中</x:v>
      </x:c>
      <x:c r="F11" s="63" t="str">
        <x:v>https://www.env.go.jp/press/press_05166.html</x:v>
      </x:c>
    </x:row>
    <x:row r="12" ht="36" customHeight="1">
      <x:c r="A12" s="66" t="str">
        <x:v>事前調査・計画策定</x:v>
      </x:c>
      <x:c r="B12" s="105" t="n">
        <x:f>'制度要件'!G7</x:f>
        <x:v>46310.5</x:v>
      </x:c>
      <x:c r="C12" s="298" t="n">
        <x:f>B12-DATE(2026,8,25)</x:f>
        <x:v>51.5</x:v>
      </x:c>
      <x:c r="D12" s="80" t="str">
        <x:v>補助率9/10・100㎡以上・2年以内導入</x:v>
      </x:c>
      <x:c r="E12" s="80" t="str">
        <x:v>一次公募中</x:v>
      </x:c>
      <x:c r="F12" s="67" t="str">
        <x:v>https://www.env.go.jp/press/press_05383.html</x:v>
      </x:c>
    </x:row>
    <x:row r="14" ht="24" customHeight="1">
      <x:c r="A14" s="38" t="str">
        <x:v>政府施設ポテンシャル内訳</x:v>
      </x:c>
      <x:c r="B14" s="38" t="str">
        <x:v>政府施設ポテンシャル内訳</x:v>
      </x:c>
      <x:c r="C14" s="38" t="str">
        <x:v>政府施設ポテンシャル内訳</x:v>
      </x:c>
      <x:c r="D14" s="38" t="str">
        <x:v>政府施設ポテンシャル内訳</x:v>
      </x:c>
      <x:c r="E14" s="38" t="str">
        <x:v>政府施設ポテンシャル内訳</x:v>
      </x:c>
      <x:c r="F14" s="38" t="str">
        <x:v>政府施設ポテンシャル内訳</x:v>
      </x:c>
    </x:row>
    <x:row r="15" ht="32" customHeight="1">
      <x:c r="A15" s="47" t="str">
        <x:v>設置面</x:v>
      </x:c>
      <x:c r="B15" s="71" t="str">
        <x:v>面積(㎡)</x:v>
      </x:c>
      <x:c r="C15" s="71" t="str">
        <x:v>容量(kW)</x:v>
      </x:c>
      <x:c r="D15" s="71" t="str">
        <x:v>構成比</x:v>
      </x:c>
      <x:c r="E15" s="71" t="str">
        <x:v>参考係数</x:v>
      </x:c>
      <x:c r="F15" s="48" t="str">
        <x:v>区分</x:v>
      </x:c>
    </x:row>
    <x:row r="16" ht="36" customHeight="1">
      <x:c r="A16" s="62" t="str">
        <x:v>屋根</x:v>
      </x:c>
      <x:c r="B16" s="160" t="n">
        <x:f>'政府施設ポテンシャル'!B6</x:f>
        <x:v>901643</x:v>
      </x:c>
      <x:c r="C16" s="160" t="n">
        <x:f>'政府施設ポテンシャル'!C6</x:f>
        <x:v>60410</x:v>
      </x:c>
      <x:c r="D16" s="163" t="n">
        <x:f>'政府施設ポテンシャル'!D6</x:f>
        <x:v>0.5724709784411277</x:v>
      </x:c>
      <x:c r="E16" s="165" t="n">
        <x:f>'政府施設ポテンシャル'!E6</x:f>
        <x:v>0.06699991016400061</x:v>
      </x:c>
      <x:c r="F16" s="63" t="str">
        <x:v>公式値＋当社計算</x:v>
      </x:c>
    </x:row>
    <x:row r="17" ht="36" customHeight="1">
      <x:c r="A17" s="64" t="str">
        <x:v>壁</x:v>
      </x:c>
      <x:c r="B17" s="161" t="n">
        <x:f>'政府施設ポテンシャル'!B7</x:f>
        <x:v>328525</x:v>
      </x:c>
      <x:c r="C17" s="161" t="n">
        <x:f>'政府施設ポテンシャル'!C7</x:f>
        <x:v>23325</x:v>
      </x:c>
      <x:c r="D17" s="101" t="n">
        <x:f>'政府施設ポテンシャル'!D7</x:f>
        <x:v>0.22103766879886283</x:v>
      </x:c>
      <x:c r="E17" s="166" t="n">
        <x:f>'政府施設ポテンシャル'!E7</x:f>
        <x:v>0.07099916292519595</x:v>
      </x:c>
      <x:c r="F17" s="65" t="str">
        <x:v>公式値＋当社計算</x:v>
      </x:c>
    </x:row>
    <x:row r="18" ht="36" customHeight="1">
      <x:c r="A18" s="64" t="str">
        <x:v>窓</x:v>
      </x:c>
      <x:c r="B18" s="161" t="n">
        <x:f>'政府施設ポテンシャル'!B8</x:f>
        <x:v>340471</x:v>
      </x:c>
      <x:c r="C18" s="161" t="n">
        <x:f>'政府施設ポテンシャル'!C8</x:f>
        <x:v>21790</x:v>
      </x:c>
      <x:c r="D18" s="101" t="n">
        <x:f>'政府施設ポテンシャル'!D8</x:f>
        <x:v>0.2064913527600095</x:v>
      </x:c>
      <x:c r="E18" s="166" t="n">
        <x:f>'政府施設ポテンシャル'!E8</x:f>
        <x:v>0.0639995770564894</x:v>
      </x:c>
      <x:c r="F18" s="65" t="str">
        <x:v>公式値＋当社計算</x:v>
      </x:c>
    </x:row>
    <x:row r="19" ht="36" customHeight="1">
      <x:c r="A19" s="66" t="str">
        <x:v>合計</x:v>
      </x:c>
      <x:c r="B19" s="162" t="n">
        <x:f>'政府施設ポテンシャル'!B9</x:f>
        <x:v>1570639</x:v>
      </x:c>
      <x:c r="C19" s="162" t="n">
        <x:f>'政府施設ポテンシャル'!C9</x:f>
        <x:v>105525</x:v>
      </x:c>
      <x:c r="D19" s="164" t="n">
        <x:f>'政府施設ポテンシャル'!D9</x:f>
        <x:v>1</x:v>
      </x:c>
      <x:c r="E19" s="80"/>
      <x:c r="F19" s="67" t="str">
        <x:v>当社計算</x:v>
      </x:c>
    </x:row>
    <x:row r="21">
      <x:c r="A21" s="27" t="str">
        <x:v>事業判断：PROBE。専用SaaSを直ちに大規模開発せず、BPO＋既存Biz/APIで3～10施設を検証。共通入力・成果物・継続需要が再現できた機能から製品化する。</x:v>
      </x:c>
      <x:c r="B21" s="28" t="str">
        <x:v>事業判断：PROBE。専用SaaSを直ちに大規模開発せず、BPO＋既存Biz/APIで3～10施設を検証。共通入力・成果物・継続需要が再現できた機能から製品化する。</x:v>
      </x:c>
      <x:c r="C21" s="28" t="str">
        <x:v>事業判断：PROBE。専用SaaSを直ちに大規模開発せず、BPO＋既存Biz/APIで3～10施設を検証。共通入力・成果物・継続需要が再現できた機能から製品化する。</x:v>
      </x:c>
      <x:c r="D21" s="28" t="str">
        <x:v>事業判断：PROBE。専用SaaSを直ちに大規模開発せず、BPO＋既存Biz/APIで3～10施設を検証。共通入力・成果物・継続需要が再現できた機能から製品化する。</x:v>
      </x:c>
      <x:c r="E21" s="28" t="str">
        <x:v>事業判断：PROBE。専用SaaSを直ちに大規模開発せず、BPO＋既存Biz/APIで3～10施設を検証。共通入力・成果物・継続需要が再現できた機能から製品化する。</x:v>
      </x:c>
      <x:c r="F21" s="29" t="str">
        <x:v>事業判断：PROBE。専用SaaSを直ちに大規模開発せず、BPO＋既存Biz/APIで3～10施設を検証。共通入力・成果物・継続需要が再現できた機能から製品化する。</x:v>
      </x:c>
    </x:row>
    <x:row r="22">
      <x:c r="A22" s="30" t="str">
        <x:v>事業判断：PROBE。専用SaaSを直ちに大規模開発せず、BPO＋既存Biz/APIで3～10施設を検証。共通入力・成果物・継続需要が再現できた機能から製品化する。</x:v>
      </x:c>
      <x:c r="B22" s="31" t="str">
        <x:v>事業判断：PROBE。専用SaaSを直ちに大規模開発せず、BPO＋既存Biz/APIで3～10施設を検証。共通入力・成果物・継続需要が再現できた機能から製品化する。</x:v>
      </x:c>
      <x:c r="C22" s="31" t="str">
        <x:v>事業判断：PROBE。専用SaaSを直ちに大規模開発せず、BPO＋既存Biz/APIで3～10施設を検証。共通入力・成果物・継続需要が再現できた機能から製品化する。</x:v>
      </x:c>
      <x:c r="D22" s="31" t="str">
        <x:v>事業判断：PROBE。専用SaaSを直ちに大規模開発せず、BPO＋既存Biz/APIで3～10施設を検証。共通入力・成果物・継続需要が再現できた機能から製品化する。</x:v>
      </x:c>
      <x:c r="E22" s="31" t="str">
        <x:v>事業判断：PROBE。専用SaaSを直ちに大規模開発せず、BPO＋既存Biz/APIで3～10施設を検証。共通入力・成果物・継続需要が再現できた機能から製品化する。</x:v>
      </x:c>
      <x:c r="F22" s="32" t="str">
        <x:v>事業判断：PROBE。専用SaaSを直ちに大規模開発せず、BPO＋既存Biz/APIで3～10施設を検証。共通入力・成果物・継続需要が再現できた機能から製品化する。</x:v>
      </x:c>
    </x:row>
    <x:row r="23">
      <x:c r="A23" s="30" t="str">
        <x:v>事業判断：PROBE。専用SaaSを直ちに大規模開発せず、BPO＋既存Biz/APIで3～10施設を検証。共通入力・成果物・継続需要が再現できた機能から製品化する。</x:v>
      </x:c>
      <x:c r="B23" s="31" t="str">
        <x:v>事業判断：PROBE。専用SaaSを直ちに大規模開発せず、BPO＋既存Biz/APIで3～10施設を検証。共通入力・成果物・継続需要が再現できた機能から製品化する。</x:v>
      </x:c>
      <x:c r="C23" s="31" t="str">
        <x:v>事業判断：PROBE。専用SaaSを直ちに大規模開発せず、BPO＋既存Biz/APIで3～10施設を検証。共通入力・成果物・継続需要が再現できた機能から製品化する。</x:v>
      </x:c>
      <x:c r="D23" s="31" t="str">
        <x:v>事業判断：PROBE。専用SaaSを直ちに大規模開発せず、BPO＋既存Biz/APIで3～10施設を検証。共通入力・成果物・継続需要が再現できた機能から製品化する。</x:v>
      </x:c>
      <x:c r="E23" s="31" t="str">
        <x:v>事業判断：PROBE。専用SaaSを直ちに大規模開発せず、BPO＋既存Biz/APIで3～10施設を検証。共通入力・成果物・継続需要が再現できた機能から製品化する。</x:v>
      </x:c>
      <x:c r="F23" s="32" t="str">
        <x:v>事業判断：PROBE。専用SaaSを直ちに大規模開発せず、BPO＋既存Biz/APIで3～10施設を検証。共通入力・成果物・継続需要が再現できた機能から製品化する。</x:v>
      </x:c>
    </x:row>
    <x:row r="24">
      <x:c r="A24" s="33" t="str">
        <x:v>事業判断：PROBE。専用SaaSを直ちに大規模開発せず、BPO＋既存Biz/APIで3～10施設を検証。共通入力・成果物・継続需要が再現できた機能から製品化する。</x:v>
      </x:c>
      <x:c r="B24" s="34" t="str">
        <x:v>事業判断：PROBE。専用SaaSを直ちに大規模開発せず、BPO＋既存Biz/APIで3～10施設を検証。共通入力・成果物・継続需要が再現できた機能から製品化する。</x:v>
      </x:c>
      <x:c r="C24" s="34" t="str">
        <x:v>事業判断：PROBE。専用SaaSを直ちに大規模開発せず、BPO＋既存Biz/APIで3～10施設を検証。共通入力・成果物・継続需要が再現できた機能から製品化する。</x:v>
      </x:c>
      <x:c r="D24" s="34" t="str">
        <x:v>事業判断：PROBE。専用SaaSを直ちに大規模開発せず、BPO＋既存Biz/APIで3～10施設を検証。共通入力・成果物・継続需要が再現できた機能から製品化する。</x:v>
      </x:c>
      <x:c r="E24" s="34" t="str">
        <x:v>事業判断：PROBE。専用SaaSを直ちに大規模開発せず、BPO＋既存Biz/APIで3～10施設を検証。共通入力・成果物・継続需要が再現できた機能から製品化する。</x:v>
      </x:c>
      <x:c r="F24" s="35" t="str">
        <x:v>事業判断：PROBE。専用SaaSを直ちに大規模開発せず、BPO＋既存Biz/APIで3～10施設を検証。共通入力・成果物・継続需要が再現できた機能から製品化する。</x:v>
      </x:c>
    </x:row>
  </x:sheetData>
  <x:mergeCells>
    <x:mergeCell ref="A1:Q2"/>
    <x:mergeCell ref="A3:Q3"/>
    <x:mergeCell ref="A5:C5"/>
    <x:mergeCell ref="A6:C7"/>
    <x:mergeCell ref="D5:F5"/>
    <x:mergeCell ref="D6:F7"/>
    <x:mergeCell ref="G5:I5"/>
    <x:mergeCell ref="G6:I7"/>
    <x:mergeCell ref="J5:L5"/>
    <x:mergeCell ref="J6:L7"/>
    <x:mergeCell ref="A9:F9"/>
    <x:mergeCell ref="A14:F14"/>
    <x:mergeCell ref="A21:F24"/>
  </x:mergeCells>
  <x:pageMargins left="0.7" right="0.7" top="0.75" bottom="0.75" header="0.3" footer="0.3"/>
  <x:drawing xmlns:r="http://schemas.openxmlformats.org/officeDocument/2006/relationships" r:id="R0fc0ac12f9f24628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2" hidden="0" customWidth="1"/>
    <x:col min="2" max="2" width="47" hidden="0" customWidth="1"/>
    <x:col min="3" max="3" width="18" hidden="0" customWidth="1"/>
    <x:col min="4" max="4" width="35" hidden="0" customWidth="1"/>
    <x:col min="5" max="5" width="19" hidden="0" customWidth="1"/>
    <x:col min="6" max="6" width="19" hidden="0" customWidth="1"/>
    <x:col min="7" max="7" width="19" hidden="0" customWidth="1"/>
    <x:col min="8" max="8" width="17" hidden="0" customWidth="1"/>
    <x:col min="9" max="9" width="17" hidden="0" customWidth="1"/>
    <x:col min="10" max="10" width="55" hidden="0" customWidth="1"/>
  </x:cols>
  <x:sheetData>
    <x:row r="1" ht="30" customHeight="1">
      <x:c r="A1" s="3" t="str">
        <x:v>2026年度 ペロブスカイト太陽電池｜制度要件データベース</x:v>
      </x:c>
      <x:c r="B1" s="3" t="str">
        <x:v>2026年度 ペロブスカイト太陽電池｜制度要件データベース</x:v>
      </x:c>
      <x:c r="C1" s="3" t="str">
        <x:v>2026年度 ペロブスカイト太陽電池｜制度要件データベース</x:v>
      </x:c>
      <x:c r="D1" s="3" t="str">
        <x:v>2026年度 ペロブスカイト太陽電池｜制度要件データベース</x:v>
      </x:c>
      <x:c r="E1" s="3" t="str">
        <x:v>2026年度 ペロブスカイト太陽電池｜制度要件データベース</x:v>
      </x:c>
      <x:c r="F1" s="3" t="str">
        <x:v>2026年度 ペロブスカイト太陽電池｜制度要件データベース</x:v>
      </x:c>
      <x:c r="G1" s="3" t="str">
        <x:v>2026年度 ペロブスカイト太陽電池｜制度要件データベース</x:v>
      </x:c>
      <x:c r="H1" s="3" t="str">
        <x:v>2026年度 ペロブスカイト太陽電池｜制度要件データベース</x:v>
      </x:c>
      <x:c r="I1" s="3" t="str">
        <x:v>2026年度 ペロブスカイト太陽電池｜制度要件データベース</x:v>
      </x:c>
      <x:c r="J1" s="3" t="str">
        <x:v>2026年度 ペロブスカイト太陽電池｜制度要件データベース</x:v>
      </x:c>
    </x:row>
    <x:row r="2" ht="30" customHeight="1">
      <x:c r="A2" s="3" t="str">
        <x:v>2026年度 ペロブスカイト太陽電池｜制度要件データベース</x:v>
      </x:c>
      <x:c r="B2" s="3" t="str">
        <x:v>2026年度 ペロブスカイト太陽電池｜制度要件データベース</x:v>
      </x:c>
      <x:c r="C2" s="3" t="str">
        <x:v>2026年度 ペロブスカイト太陽電池｜制度要件データベース</x:v>
      </x:c>
      <x:c r="D2" s="3" t="str">
        <x:v>2026年度 ペロブスカイト太陽電池｜制度要件データベース</x:v>
      </x:c>
      <x:c r="E2" s="3" t="str">
        <x:v>2026年度 ペロブスカイト太陽電池｜制度要件データベース</x:v>
      </x:c>
      <x:c r="F2" s="3" t="str">
        <x:v>2026年度 ペロブスカイト太陽電池｜制度要件データベース</x:v>
      </x:c>
      <x:c r="G2" s="3" t="str">
        <x:v>2026年度 ペロブスカイト太陽電池｜制度要件データベース</x:v>
      </x:c>
      <x:c r="H2" s="3" t="str">
        <x:v>2026年度 ペロブスカイト太陽電池｜制度要件データベース</x:v>
      </x:c>
      <x:c r="I2" s="3" t="str">
        <x:v>2026年度 ペロブスカイト太陽電池｜制度要件データベース</x:v>
      </x:c>
      <x:c r="J2" s="3" t="str">
        <x:v>2026年度 ペロブスカイト太陽電池｜制度要件データベース</x:v>
      </x:c>
    </x:row>
    <x:row r="3" ht="28" customHeight="1">
      <x:c r="A3" s="7" t="str">
        <x:v>公募要領・環境省発表の要件を実務項目へ翻訳。申請時は最新版を再確認。</x:v>
      </x:c>
      <x:c r="B3" s="7" t="str">
        <x:v>公募要領・環境省発表の要件を実務項目へ翻訳。申請時は最新版を再確認。</x:v>
      </x:c>
      <x:c r="C3" s="7" t="str">
        <x:v>公募要領・環境省発表の要件を実務項目へ翻訳。申請時は最新版を再確認。</x:v>
      </x:c>
      <x:c r="D3" s="7" t="str">
        <x:v>公募要領・環境省発表の要件を実務項目へ翻訳。申請時は最新版を再確認。</x:v>
      </x:c>
      <x:c r="E3" s="7" t="str">
        <x:v>公募要領・環境省発表の要件を実務項目へ翻訳。申請時は最新版を再確認。</x:v>
      </x:c>
      <x:c r="F3" s="7" t="str">
        <x:v>公募要領・環境省発表の要件を実務項目へ翻訳。申請時は最新版を再確認。</x:v>
      </x:c>
      <x:c r="G3" s="7" t="str">
        <x:v>公募要領・環境省発表の要件を実務項目へ翻訳。申請時は最新版を再確認。</x:v>
      </x:c>
      <x:c r="H3" s="7" t="str">
        <x:v>公募要領・環境省発表の要件を実務項目へ翻訳。申請時は最新版を再確認。</x:v>
      </x:c>
      <x:c r="I3" s="7" t="str">
        <x:v>公募要領・環境省発表の要件を実務項目へ翻訳。申請時は最新版を再確認。</x:v>
      </x:c>
      <x:c r="J3" s="7" t="str">
        <x:v>公募要領・環境省発表の要件を実務項目へ翻訳。申請時は最新版を再確認。</x:v>
      </x:c>
    </x:row>
    <x:row r="5" ht="24" customHeight="1">
      <x:c r="A5" s="38" t="str">
        <x:v>A. 事前調査・導入計画策定事業（一次公募）</x:v>
      </x:c>
      <x:c r="B5" s="38" t="str">
        <x:v>A. 事前調査・導入計画策定事業（一次公募）</x:v>
      </x:c>
      <x:c r="C5" s="38" t="str">
        <x:v>A. 事前調査・導入計画策定事業（一次公募）</x:v>
      </x:c>
      <x:c r="D5" s="38" t="str">
        <x:v>A. 事前調査・導入計画策定事業（一次公募）</x:v>
      </x:c>
      <x:c r="E5" s="38" t="str">
        <x:v>A. 事前調査・導入計画策定事業（一次公募）</x:v>
      </x:c>
      <x:c r="F5" s="38" t="str">
        <x:v>A. 事前調査・導入計画策定事業（一次公募）</x:v>
      </x:c>
      <x:c r="G5" s="38" t="str">
        <x:v>A. 事前調査・導入計画策定事業（一次公募）</x:v>
      </x:c>
      <x:c r="H5" s="38" t="str">
        <x:v>A. 事前調査・導入計画策定事業（一次公募）</x:v>
      </x:c>
      <x:c r="I5" s="38" t="str">
        <x:v>A. 事前調査・導入計画策定事業（一次公募）</x:v>
      </x:c>
      <x:c r="J5" s="38" t="str">
        <x:v>A. 事前調査・導入計画策定事業（一次公募）</x:v>
      </x:c>
    </x:row>
    <x:row r="6" ht="32" customHeight="1">
      <x:c r="A6" s="47" t="str">
        <x:v>項目</x:v>
      </x:c>
      <x:c r="B6" s="71" t="str">
        <x:v>公式要件／公表値</x:v>
      </x:c>
      <x:c r="C6" s="71" t="str">
        <x:v>単位</x:v>
      </x:c>
      <x:c r="D6" s="71" t="str">
        <x:v>実務判定</x:v>
      </x:c>
      <x:c r="E6" s="71" t="str">
        <x:v>証拠</x:v>
      </x:c>
      <x:c r="F6" s="71" t="str">
        <x:v>責任者</x:v>
      </x:c>
      <x:c r="G6" s="71" t="str">
        <x:v>期限</x:v>
      </x:c>
      <x:c r="H6" s="71" t="str">
        <x:v>データ区分</x:v>
      </x:c>
      <x:c r="I6" s="71" t="str">
        <x:v>更新日</x:v>
      </x:c>
      <x:c r="J6" s="48" t="str">
        <x:v>出典URL</x:v>
      </x:c>
    </x:row>
    <x:row r="7" ht="36" customHeight="1">
      <x:c r="A7" s="62" t="str">
        <x:v>公募期間</x:v>
      </x:c>
      <x:c r="B7" s="78" t="str">
        <x:v>2026-08-20～2026-10-15 正午</x:v>
      </x:c>
      <x:c r="C7" s="78" t="str">
        <x:v>日時</x:v>
      </x:c>
      <x:c r="D7" s="78" t="str">
        <x:v>随時審査。予算到達時は早期終了あり</x:v>
      </x:c>
      <x:c r="E7" s="78" t="str">
        <x:v>公募ページ</x:v>
      </x:c>
      <x:c r="F7" s="78" t="str">
        <x:v>事業責任者</x:v>
      </x:c>
      <x:c r="G7" s="103" t="n">
        <x:v>46310.5</x:v>
      </x:c>
      <x:c r="H7" s="78" t="str">
        <x:v>公式公表値</x:v>
      </x:c>
      <x:c r="I7" s="106" t="n">
        <x:v>46254</x:v>
      </x:c>
      <x:c r="J7" s="63" t="str">
        <x:v>https://www.env.go.jp/press/press_05383.html</x:v>
      </x:c>
    </x:row>
    <x:row r="8" ht="36" customHeight="1">
      <x:c r="A8" s="64" t="str">
        <x:v>補助率</x:v>
      </x:c>
      <x:c r="B8" s="101" t="n">
        <x:v>0.9</x:v>
      </x:c>
      <x:c r="C8" s="79" t="str">
        <x:v>%</x:v>
      </x:c>
      <x:c r="D8" s="79" t="str">
        <x:v>対象経費・上限・審査に従う</x:v>
      </x:c>
      <x:c r="E8" s="79" t="str">
        <x:v>公募要領 p.4</x:v>
      </x:c>
      <x:c r="F8" s="79" t="str">
        <x:v>経理</x:v>
      </x:c>
      <x:c r="G8" s="104"/>
      <x:c r="H8" s="79" t="str">
        <x:v>公式公表値</x:v>
      </x:c>
      <x:c r="I8" s="107" t="n">
        <x:v>46254</x:v>
      </x:c>
      <x:c r="J8" s="65" t="str">
        <x:v>https://www.eta.or.jp/offering/2026/psc_research/files/02_youryo.pdf</x:v>
      </x:c>
    </x:row>
    <x:row r="9" ht="36" customHeight="1">
      <x:c r="A9" s="64" t="str">
        <x:v>上限：構造計算書あり</x:v>
      </x:c>
      <x:c r="B9" s="102" t="n">
        <x:v>1000000</x:v>
      </x:c>
      <x:c r="C9" s="79" t="str">
        <x:v>円/施設</x:v>
      </x:c>
      <x:c r="D9" s="79" t="str">
        <x:v>調査面積100㎡以上</x:v>
      </x:c>
      <x:c r="E9" s="79" t="str">
        <x:v>公募要領 p.4</x:v>
      </x:c>
      <x:c r="F9" s="79" t="str">
        <x:v>施設管理</x:v>
      </x:c>
      <x:c r="G9" s="104"/>
      <x:c r="H9" s="79" t="str">
        <x:v>公式公表値</x:v>
      </x:c>
      <x:c r="I9" s="107" t="n">
        <x:v>46254</x:v>
      </x:c>
      <x:c r="J9" s="65" t="str">
        <x:v>https://www.eta.or.jp/offering/2026/psc_research/files/02_youryo.pdf</x:v>
      </x:c>
    </x:row>
    <x:row r="10" ht="36" customHeight="1">
      <x:c r="A10" s="64" t="str">
        <x:v>上限：構造計算書なし 100～1,000㎡未満</x:v>
      </x:c>
      <x:c r="B10" s="102" t="n">
        <x:v>4000000</x:v>
      </x:c>
      <x:c r="C10" s="79" t="str">
        <x:v>円/施設</x:v>
      </x:c>
      <x:c r="D10" s="79" t="str">
        <x:v>面積区分を厳密に確認</x:v>
      </x:c>
      <x:c r="E10" s="79" t="str">
        <x:v>公募要領 p.4</x:v>
      </x:c>
      <x:c r="F10" s="79" t="str">
        <x:v>施設管理</x:v>
      </x:c>
      <x:c r="G10" s="104"/>
      <x:c r="H10" s="79" t="str">
        <x:v>公式公表値</x:v>
      </x:c>
      <x:c r="I10" s="107" t="n">
        <x:v>46254</x:v>
      </x:c>
      <x:c r="J10" s="65" t="str">
        <x:v>https://www.eta.or.jp/offering/2026/psc_research/files/02_youryo.pdf</x:v>
      </x:c>
    </x:row>
    <x:row r="11" ht="36" customHeight="1">
      <x:c r="A11" s="64" t="str">
        <x:v>上限：構造計算書なし 1,000～1,500㎡未満</x:v>
      </x:c>
      <x:c r="B11" s="102" t="n">
        <x:v>4500000</x:v>
      </x:c>
      <x:c r="C11" s="79" t="str">
        <x:v>円/施設</x:v>
      </x:c>
      <x:c r="D11" s="79" t="str">
        <x:v>面積区分を厳密に確認</x:v>
      </x:c>
      <x:c r="E11" s="79" t="str">
        <x:v>公募要領 p.4</x:v>
      </x:c>
      <x:c r="F11" s="79" t="str">
        <x:v>施設管理</x:v>
      </x:c>
      <x:c r="G11" s="104"/>
      <x:c r="H11" s="79" t="str">
        <x:v>公式公表値</x:v>
      </x:c>
      <x:c r="I11" s="107" t="n">
        <x:v>46254</x:v>
      </x:c>
      <x:c r="J11" s="65" t="str">
        <x:v>https://www.eta.or.jp/offering/2026/psc_research/files/02_youryo.pdf</x:v>
      </x:c>
    </x:row>
    <x:row r="12" ht="36" customHeight="1">
      <x:c r="A12" s="64" t="str">
        <x:v>上限：構造計算書なし 1,500㎡以上</x:v>
      </x:c>
      <x:c r="B12" s="102" t="n">
        <x:v>5000000</x:v>
      </x:c>
      <x:c r="C12" s="79" t="str">
        <x:v>円/施設</x:v>
      </x:c>
      <x:c r="D12" s="79" t="str">
        <x:v>面積区分を厳密に確認</x:v>
      </x:c>
      <x:c r="E12" s="79" t="str">
        <x:v>公募要領 p.4</x:v>
      </x:c>
      <x:c r="F12" s="79" t="str">
        <x:v>施設管理</x:v>
      </x:c>
      <x:c r="G12" s="104"/>
      <x:c r="H12" s="79" t="str">
        <x:v>公式公表値</x:v>
      </x:c>
      <x:c r="I12" s="107" t="n">
        <x:v>46254</x:v>
      </x:c>
      <x:c r="J12" s="65" t="str">
        <x:v>https://www.eta.or.jp/offering/2026/psc_research/files/02_youryo.pdf</x:v>
      </x:c>
    </x:row>
    <x:row r="13" ht="36" customHeight="1">
      <x:c r="A13" s="64" t="str">
        <x:v>上限：計画策定のみ</x:v>
      </x:c>
      <x:c r="B13" s="102" t="n">
        <x:v>500000</x:v>
      </x:c>
      <x:c r="C13" s="79" t="str">
        <x:v>円/施設</x:v>
      </x:c>
      <x:c r="D13" s="79" t="str">
        <x:v>事前調査済み等</x:v>
      </x:c>
      <x:c r="E13" s="79" t="str">
        <x:v>公募要領 p.4</x:v>
      </x:c>
      <x:c r="F13" s="79" t="str">
        <x:v>事業責任者</x:v>
      </x:c>
      <x:c r="G13" s="104"/>
      <x:c r="H13" s="79" t="str">
        <x:v>公式公表値</x:v>
      </x:c>
      <x:c r="I13" s="107" t="n">
        <x:v>46254</x:v>
      </x:c>
      <x:c r="J13" s="65" t="str">
        <x:v>https://www.eta.or.jp/offering/2026/psc_research/files/02_youryo.pdf</x:v>
      </x:c>
    </x:row>
    <x:row r="14" ht="36" customHeight="1">
      <x:c r="A14" s="64" t="str">
        <x:v>調査対象面積</x:v>
      </x:c>
      <x:c r="B14" s="79" t="n">
        <x:v>100</x:v>
      </x:c>
      <x:c r="C14" s="79" t="str">
        <x:v>㎡以上/施設</x:v>
      </x:c>
      <x:c r="D14" s="79" t="str">
        <x:v>離隔等控除前後を明示</x:v>
      </x:c>
      <x:c r="E14" s="79" t="str">
        <x:v>公募要領 p.2</x:v>
      </x:c>
      <x:c r="F14" s="79" t="str">
        <x:v>建築士等</x:v>
      </x:c>
      <x:c r="G14" s="104"/>
      <x:c r="H14" s="79" t="str">
        <x:v>公式公表値</x:v>
      </x:c>
      <x:c r="I14" s="107" t="n">
        <x:v>46254</x:v>
      </x:c>
      <x:c r="J14" s="65" t="str">
        <x:v>https://www.eta.or.jp/offering/2026/psc_research/files/02_youryo.pdf</x:v>
      </x:c>
    </x:row>
    <x:row r="15" ht="36" customHeight="1">
      <x:c r="A15" s="64" t="str">
        <x:v>従来型PVとPSC</x:v>
      </x:c>
      <x:c r="B15" s="79" t="str">
        <x:v>従来型PVが困難、かつPSCが可能と明らかにする</x:v>
      </x:c>
      <x:c r="C15" s="79" t="str">
        <x:v>要件</x:v>
      </x:c>
      <x:c r="D15" s="79" t="str">
        <x:v>理由と証拠を文書化</x:v>
      </x:c>
      <x:c r="E15" s="79" t="str">
        <x:v>調査報告</x:v>
      </x:c>
      <x:c r="F15" s="79" t="str">
        <x:v>建築士等</x:v>
      </x:c>
      <x:c r="G15" s="104"/>
      <x:c r="H15" s="79" t="str">
        <x:v>公式公表値</x:v>
      </x:c>
      <x:c r="I15" s="107" t="n">
        <x:v>46254</x:v>
      </x:c>
      <x:c r="J15" s="65" t="str">
        <x:v>https://www.eta.or.jp/offering/2026/psc_research/files/02_youryo.pdf</x:v>
      </x:c>
    </x:row>
    <x:row r="16" ht="36" customHeight="1">
      <x:c r="A16" s="64" t="str">
        <x:v>専門家体制</x:v>
      </x:c>
      <x:c r="B16" s="79" t="str">
        <x:v>建築士など構造設計の専門家による安全性判断が可能</x:v>
      </x:c>
      <x:c r="C16" s="79" t="str">
        <x:v>要件</x:v>
      </x:c>
      <x:c r="D16" s="79" t="str">
        <x:v>担当・資格・役割を明示</x:v>
      </x:c>
      <x:c r="E16" s="79" t="str">
        <x:v>体制図</x:v>
      </x:c>
      <x:c r="F16" s="79" t="str">
        <x:v>事業責任者</x:v>
      </x:c>
      <x:c r="G16" s="104"/>
      <x:c r="H16" s="79" t="str">
        <x:v>公式公表値</x:v>
      </x:c>
      <x:c r="I16" s="107" t="n">
        <x:v>46254</x:v>
      </x:c>
      <x:c r="J16" s="65" t="str">
        <x:v>https://www.eta.or.jp/offering/2026/psc_research/files/02_youryo.pdf</x:v>
      </x:c>
    </x:row>
    <x:row r="17" ht="36" customHeight="1">
      <x:c r="A17" s="64" t="str">
        <x:v>計画成果</x:v>
      </x:c>
      <x:c r="B17" s="79" t="str">
        <x:v>位置・離隔・容量・発電量・施工可否・工程・事業費</x:v>
      </x:c>
      <x:c r="C17" s="79" t="str">
        <x:v>必須項目</x:v>
      </x:c>
      <x:c r="D17" s="79" t="str">
        <x:v>構造物単位で作成</x:v>
      </x:c>
      <x:c r="E17" s="79" t="str">
        <x:v>導入計画</x:v>
      </x:c>
      <x:c r="F17" s="79" t="str">
        <x:v>設計者</x:v>
      </x:c>
      <x:c r="G17" s="104"/>
      <x:c r="H17" s="79" t="str">
        <x:v>公式公表値</x:v>
      </x:c>
      <x:c r="I17" s="107" t="n">
        <x:v>46254</x:v>
      </x:c>
      <x:c r="J17" s="65" t="str">
        <x:v>https://www.eta.or.jp/offering/2026/psc_research/files/02_youryo.pdf</x:v>
      </x:c>
    </x:row>
    <x:row r="18" ht="36" customHeight="1">
      <x:c r="A18" s="64" t="str">
        <x:v>実装義務</x:v>
      </x:c>
      <x:c r="B18" s="79" t="str">
        <x:v>事業年度終了後2年以内に導入</x:v>
      </x:c>
      <x:c r="C18" s="79" t="str">
        <x:v>期限</x:v>
      </x:c>
      <x:c r="D18" s="79" t="str">
        <x:v>予算・調達・供給を逆算</x:v>
      </x:c>
      <x:c r="E18" s="79" t="str">
        <x:v>工程表</x:v>
      </x:c>
      <x:c r="F18" s="79" t="str">
        <x:v>事業責任者</x:v>
      </x:c>
      <x:c r="G18" s="104"/>
      <x:c r="H18" s="79" t="str">
        <x:v>公式公表値</x:v>
      </x:c>
      <x:c r="I18" s="107" t="n">
        <x:v>46254</x:v>
      </x:c>
      <x:c r="J18" s="65" t="str">
        <x:v>https://www.eta.or.jp/offering/2026/psc_research/files/02_youryo.pdf</x:v>
      </x:c>
    </x:row>
    <x:row r="19" ht="36" customHeight="1">
      <x:c r="A19" s="64" t="str">
        <x:v>公表</x:v>
      </x:c>
      <x:c r="B19" s="79" t="str">
        <x:v>導入予定・設置完了を自ら公表</x:v>
      </x:c>
      <x:c r="C19" s="79" t="str">
        <x:v>義務</x:v>
      </x:c>
      <x:c r="D19" s="79" t="str">
        <x:v>機密情報を分離</x:v>
      </x:c>
      <x:c r="E19" s="79" t="str">
        <x:v>公表計画</x:v>
      </x:c>
      <x:c r="F19" s="79" t="str">
        <x:v>広報/法務</x:v>
      </x:c>
      <x:c r="G19" s="104"/>
      <x:c r="H19" s="79" t="str">
        <x:v>公式公表値</x:v>
      </x:c>
      <x:c r="I19" s="107" t="n">
        <x:v>46254</x:v>
      </x:c>
      <x:c r="J19" s="65" t="str">
        <x:v>https://www.eta.or.jp/offering/2026/psc_research/files/02_youryo.pdf</x:v>
      </x:c>
    </x:row>
    <x:row r="20" ht="36" customHeight="1">
      <x:c r="A20" s="64" t="str">
        <x:v>FIT/FIP</x:v>
      </x:c>
      <x:c r="B20" s="79" t="str">
        <x:v>認定を取得しない計画</x:v>
      </x:c>
      <x:c r="C20" s="79" t="str">
        <x:v>要件</x:v>
      </x:c>
      <x:c r="D20" s="79" t="str">
        <x:v>オンサイト価値で評価</x:v>
      </x:c>
      <x:c r="E20" s="79" t="str">
        <x:v>事業計画</x:v>
      </x:c>
      <x:c r="F20" s="79" t="str">
        <x:v>エネルギー担当</x:v>
      </x:c>
      <x:c r="G20" s="104"/>
      <x:c r="H20" s="79" t="str">
        <x:v>公式公表値</x:v>
      </x:c>
      <x:c r="I20" s="107" t="n">
        <x:v>46254</x:v>
      </x:c>
      <x:c r="J20" s="65" t="str">
        <x:v>https://www.eta.or.jp/offering/2026/psc_research/files/02_youryo.pdf</x:v>
      </x:c>
    </x:row>
    <x:row r="21" ht="36" customHeight="1">
      <x:c r="A21" s="64" t="str">
        <x:v>JC-STAR</x:v>
      </x:c>
      <x:c r="B21" s="79" t="str">
        <x:v>対象IP機器は★1以上</x:v>
      </x:c>
      <x:c r="C21" s="79" t="str">
        <x:v>要件</x:v>
      </x:c>
      <x:c r="D21" s="79" t="str">
        <x:v>製品リストを確認</x:v>
      </x:c>
      <x:c r="E21" s="79" t="str">
        <x:v>機器仕様</x:v>
      </x:c>
      <x:c r="F21" s="79" t="str">
        <x:v>情報システム</x:v>
      </x:c>
      <x:c r="G21" s="104"/>
      <x:c r="H21" s="79" t="str">
        <x:v>公式公表値</x:v>
      </x:c>
      <x:c r="I21" s="107" t="n">
        <x:v>46254</x:v>
      </x:c>
      <x:c r="J21" s="65" t="str">
        <x:v>https://www.eta.or.jp/offering/2026/psc_research/files/02_youryo.pdf</x:v>
      </x:c>
    </x:row>
    <x:row r="22" ht="36" customHeight="1">
      <x:c r="A22" s="64" t="str">
        <x:v>対象製品</x:v>
      </x:c>
      <x:c r="B22" s="79" t="str">
        <x:v>JET性能評価で要件を満たしたフィルム型PSC</x:v>
      </x:c>
      <x:c r="C22" s="79" t="str">
        <x:v>要件</x:v>
      </x:c>
      <x:c r="D22" s="79" t="str">
        <x:v>最新対象一覧と供給時期を確認</x:v>
      </x:c>
      <x:c r="E22" s="79" t="str">
        <x:v>JET一覧</x:v>
      </x:c>
      <x:c r="F22" s="79" t="str">
        <x:v>調達</x:v>
      </x:c>
      <x:c r="G22" s="104"/>
      <x:c r="H22" s="79" t="str">
        <x:v>公式公表値</x:v>
      </x:c>
      <x:c r="I22" s="107" t="n">
        <x:v>46254</x:v>
      </x:c>
      <x:c r="J22" s="65" t="str">
        <x:v>https://www.eta.or.jp/offering/2026/psc_research/index.php</x:v>
      </x:c>
    </x:row>
    <x:row r="23" ht="36" customHeight="1">
      <x:c r="A23" s="66" t="str">
        <x:v>代表的対象外経費</x:v>
      </x:c>
      <x:c r="B23" s="80" t="str">
        <x:v>PC等備品、ソフトウェア購入・保守/ライセンス、申請手続費等</x:v>
      </x:c>
      <x:c r="C23" s="80" t="str">
        <x:v>対象外</x:v>
      </x:c>
      <x:c r="D23" s="80" t="str">
        <x:v>見積を費目分解</x:v>
      </x:c>
      <x:c r="E23" s="80" t="str">
        <x:v>見積・内訳</x:v>
      </x:c>
      <x:c r="F23" s="80" t="str">
        <x:v>経理</x:v>
      </x:c>
      <x:c r="G23" s="105"/>
      <x:c r="H23" s="80" t="str">
        <x:v>公式公表値</x:v>
      </x:c>
      <x:c r="I23" s="108" t="n">
        <x:v>46254</x:v>
      </x:c>
      <x:c r="J23" s="67" t="str">
        <x:v>https://www.eta.or.jp/offering/2026/psc_research/files/02_youryo.pdf</x:v>
      </x:c>
    </x:row>
    <x:row r="26" ht="24" customHeight="1">
      <x:c r="A26" s="38" t="str">
        <x:v>B. 設備等導入事業（環境省発表の主要要件）</x:v>
      </x:c>
      <x:c r="B26" s="38" t="str">
        <x:v>B. 設備等導入事業（環境省発表の主要要件）</x:v>
      </x:c>
      <x:c r="C26" s="38" t="str">
        <x:v>B. 設備等導入事業（環境省発表の主要要件）</x:v>
      </x:c>
      <x:c r="D26" s="38" t="str">
        <x:v>B. 設備等導入事業（環境省発表の主要要件）</x:v>
      </x:c>
      <x:c r="E26" s="38" t="str">
        <x:v>B. 設備等導入事業（環境省発表の主要要件）</x:v>
      </x:c>
      <x:c r="F26" s="38" t="str">
        <x:v>B. 設備等導入事業（環境省発表の主要要件）</x:v>
      </x:c>
      <x:c r="G26" s="38" t="str">
        <x:v>B. 設備等導入事業（環境省発表の主要要件）</x:v>
      </x:c>
      <x:c r="H26" s="38" t="str">
        <x:v>B. 設備等導入事業（環境省発表の主要要件）</x:v>
      </x:c>
      <x:c r="I26" s="38" t="str">
        <x:v>B. 設備等導入事業（環境省発表の主要要件）</x:v>
      </x:c>
      <x:c r="J26" s="38" t="str">
        <x:v>B. 設備等導入事業（環境省発表の主要要件）</x:v>
      </x:c>
    </x:row>
    <x:row r="27" ht="32" customHeight="1">
      <x:c r="A27" s="47" t="str">
        <x:v>項目</x:v>
      </x:c>
      <x:c r="B27" s="71" t="str">
        <x:v>公式要件／公表値</x:v>
      </x:c>
      <x:c r="C27" s="71" t="str">
        <x:v>単位</x:v>
      </x:c>
      <x:c r="D27" s="71" t="str">
        <x:v>実務判定</x:v>
      </x:c>
      <x:c r="E27" s="71" t="str">
        <x:v>証拠</x:v>
      </x:c>
      <x:c r="F27" s="71" t="str">
        <x:v>責任者</x:v>
      </x:c>
      <x:c r="G27" s="71" t="str">
        <x:v>期限</x:v>
      </x:c>
      <x:c r="H27" s="71" t="str">
        <x:v>データ区分</x:v>
      </x:c>
      <x:c r="I27" s="71" t="str">
        <x:v>更新日</x:v>
      </x:c>
      <x:c r="J27" s="48" t="str">
        <x:v>出典URL</x:v>
      </x:c>
    </x:row>
    <x:row r="28" ht="36" customHeight="1">
      <x:c r="A28" s="62" t="str">
        <x:v>一次公募</x:v>
      </x:c>
      <x:c r="B28" s="78" t="str">
        <x:v>2026-06-25～2026-09-30 正午</x:v>
      </x:c>
      <x:c r="C28" s="78" t="str">
        <x:v>日時</x:v>
      </x:c>
      <x:c r="D28" s="78" t="str">
        <x:v>最終締切まで。最新状況をETAで確認</x:v>
      </x:c>
      <x:c r="E28" s="78" t="str">
        <x:v>公募ページ</x:v>
      </x:c>
      <x:c r="F28" s="78" t="str">
        <x:v>事業責任者</x:v>
      </x:c>
      <x:c r="G28" s="103" t="n">
        <x:v>46295.5</x:v>
      </x:c>
      <x:c r="H28" s="78" t="str">
        <x:v>公式公表値</x:v>
      </x:c>
      <x:c r="I28" s="106" t="n">
        <x:v>46198</x:v>
      </x:c>
      <x:c r="J28" s="63" t="str">
        <x:v>https://www.env.go.jp/press/press_05166.html</x:v>
      </x:c>
    </x:row>
    <x:row r="29" ht="36" customHeight="1">
      <x:c r="A29" s="64" t="str">
        <x:v>対象</x:v>
      </x:c>
      <x:c r="B29" s="79" t="str">
        <x:v>フィルム型ペロブスカイト太陽電池</x:v>
      </x:c>
      <x:c r="C29" s="79" t="str">
        <x:v>要件</x:v>
      </x:c>
      <x:c r="D29" s="79" t="str">
        <x:v>対象製品を確認</x:v>
      </x:c>
      <x:c r="E29" s="79" t="str">
        <x:v>性能評価</x:v>
      </x:c>
      <x:c r="F29" s="79" t="str">
        <x:v>調達</x:v>
      </x:c>
      <x:c r="G29" s="104"/>
      <x:c r="H29" s="79" t="str">
        <x:v>公式公表値</x:v>
      </x:c>
      <x:c r="I29" s="107" t="n">
        <x:v>46198</x:v>
      </x:c>
      <x:c r="J29" s="65" t="str">
        <x:v>https://www.env.go.jp/press/press_05166.html</x:v>
      </x:c>
    </x:row>
    <x:row r="30" ht="36" customHeight="1">
      <x:c r="A30" s="64" t="str">
        <x:v>耐荷重</x:v>
      </x:c>
      <x:c r="B30" s="79" t="n">
        <x:v>10</x:v>
      </x:c>
      <x:c r="C30" s="79" t="str">
        <x:v>kg/㎡以下相当</x:v>
      </x:c>
      <x:c r="D30" s="79" t="str">
        <x:v>設置場所の条件を専門家確認</x:v>
      </x:c>
      <x:c r="E30" s="79" t="str">
        <x:v>構造資料</x:v>
      </x:c>
      <x:c r="F30" s="79" t="str">
        <x:v>建築士等</x:v>
      </x:c>
      <x:c r="G30" s="104"/>
      <x:c r="H30" s="79" t="str">
        <x:v>公式公表値</x:v>
      </x:c>
      <x:c r="I30" s="107" t="n">
        <x:v>46198</x:v>
      </x:c>
      <x:c r="J30" s="65" t="str">
        <x:v>https://www.env.go.jp/press/press_05166.html</x:v>
      </x:c>
    </x:row>
    <x:row r="31" ht="36" customHeight="1">
      <x:c r="A31" s="64" t="str">
        <x:v>発電容量</x:v>
      </x:c>
      <x:c r="B31" s="79" t="n">
        <x:v>5</x:v>
      </x:c>
      <x:c r="C31" s="79" t="str">
        <x:v>kW以上/施設</x:v>
      </x:c>
      <x:c r="D31" s="79" t="str">
        <x:v>配置・製品仕様から算定</x:v>
      </x:c>
      <x:c r="E31" s="79" t="str">
        <x:v>設計図</x:v>
      </x:c>
      <x:c r="F31" s="79" t="str">
        <x:v>設計者</x:v>
      </x:c>
      <x:c r="G31" s="104"/>
      <x:c r="H31" s="79" t="str">
        <x:v>公式公表値</x:v>
      </x:c>
      <x:c r="I31" s="107" t="n">
        <x:v>46198</x:v>
      </x:c>
      <x:c r="J31" s="65" t="str">
        <x:v>https://www.env.go.jp/press/press_05166.html</x:v>
      </x:c>
    </x:row>
    <x:row r="32" ht="36" customHeight="1">
      <x:c r="A32" s="64" t="str">
        <x:v>自家消費率</x:v>
      </x:c>
      <x:c r="B32" s="101" t="n">
        <x:v>0.5</x:v>
      </x:c>
      <x:c r="C32" s="79" t="str">
        <x:v>%以上</x:v>
      </x:c>
      <x:c r="D32" s="79" t="str">
        <x:v>時間別需要で検証</x:v>
      </x:c>
      <x:c r="E32" s="79" t="str">
        <x:v>需給計算</x:v>
      </x:c>
      <x:c r="F32" s="79" t="str">
        <x:v>エネルギー担当</x:v>
      </x:c>
      <x:c r="G32" s="104"/>
      <x:c r="H32" s="79" t="str">
        <x:v>公式公表値</x:v>
      </x:c>
      <x:c r="I32" s="107" t="n">
        <x:v>46198</x:v>
      </x:c>
      <x:c r="J32" s="65" t="str">
        <x:v>https://www.env.go.jp/press/press_05166.html</x:v>
      </x:c>
    </x:row>
    <x:row r="33" ht="36" customHeight="1">
      <x:c r="A33" s="66" t="str">
        <x:v>需要地</x:v>
      </x:c>
      <x:c r="B33" s="80" t="str">
        <x:v>近接</x:v>
      </x:c>
      <x:c r="C33" s="80" t="str">
        <x:v>要件</x:v>
      </x:c>
      <x:c r="D33" s="80" t="str">
        <x:v>自家消費先と系統を確認</x:v>
      </x:c>
      <x:c r="E33" s="80" t="str">
        <x:v>単線結線図</x:v>
      </x:c>
      <x:c r="F33" s="80" t="str">
        <x:v>電気設計</x:v>
      </x:c>
      <x:c r="G33" s="105"/>
      <x:c r="H33" s="80" t="str">
        <x:v>公式公表値</x:v>
      </x:c>
      <x:c r="I33" s="108" t="n">
        <x:v>46198</x:v>
      </x:c>
      <x:c r="J33" s="67" t="str">
        <x:v>https://www.env.go.jp/press/press_05166.html</x:v>
      </x:c>
    </x:row>
    <x:row r="34">
      <x:c r="G34" s="109"/>
      <x:c r="I34" s="110"/>
    </x:row>
  </x:sheetData>
  <x:mergeCells>
    <x:mergeCell ref="A1:J2"/>
    <x:mergeCell ref="A3:J3"/>
    <x:mergeCell ref="A5:J5"/>
    <x:mergeCell ref="A26:J26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8" hidden="0" customWidth="1"/>
    <x:col min="2" max="2" width="31" hidden="0" customWidth="1"/>
    <x:col min="3" max="3" width="12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38" hidden="0" customWidth="1"/>
    <x:col min="11" max="11" width="38" hidden="0" customWidth="1"/>
    <x:col min="12" max="12" width="20" hidden="0" customWidth="1"/>
    <x:col min="13" max="13" width="20" hidden="0" customWidth="1"/>
    <x:col min="14" max="14" width="55" hidden="0" customWidth="1"/>
  </x:cols>
  <x:sheetData>
    <x:row r="1" ht="30" customHeight="1">
      <x:c r="A1" s="3" t="str">
        <x:v>有望設置市場10分野｜比較スコアと勝ち筋</x:v>
      </x:c>
      <x:c r="B1" s="3" t="str">
        <x:v>有望設置市場10分野｜比較スコアと勝ち筋</x:v>
      </x:c>
      <x:c r="C1" s="3" t="str">
        <x:v>有望設置市場10分野｜比較スコアと勝ち筋</x:v>
      </x:c>
      <x:c r="D1" s="3" t="str">
        <x:v>有望設置市場10分野｜比較スコアと勝ち筋</x:v>
      </x:c>
      <x:c r="E1" s="3" t="str">
        <x:v>有望設置市場10分野｜比較スコアと勝ち筋</x:v>
      </x:c>
      <x:c r="F1" s="3" t="str">
        <x:v>有望設置市場10分野｜比較スコアと勝ち筋</x:v>
      </x:c>
      <x:c r="G1" s="3" t="str">
        <x:v>有望設置市場10分野｜比較スコアと勝ち筋</x:v>
      </x:c>
      <x:c r="H1" s="3" t="str">
        <x:v>有望設置市場10分野｜比較スコアと勝ち筋</x:v>
      </x:c>
      <x:c r="I1" s="3" t="str">
        <x:v>有望設置市場10分野｜比較スコアと勝ち筋</x:v>
      </x:c>
      <x:c r="J1" s="3" t="str">
        <x:v>有望設置市場10分野｜比較スコアと勝ち筋</x:v>
      </x:c>
      <x:c r="K1" s="3" t="str">
        <x:v>有望設置市場10分野｜比較スコアと勝ち筋</x:v>
      </x:c>
      <x:c r="L1" s="3" t="str">
        <x:v>有望設置市場10分野｜比較スコアと勝ち筋</x:v>
      </x:c>
      <x:c r="M1" s="3" t="str">
        <x:v>有望設置市場10分野｜比較スコアと勝ち筋</x:v>
      </x:c>
      <x:c r="N1" s="3" t="str">
        <x:v>有望設置市場10分野｜比較スコアと勝ち筋</x:v>
      </x:c>
    </x:row>
    <x:row r="2" ht="28" customHeight="1">
      <x:c r="A2" s="7" t="str">
        <x:v>スコアは編集評価。1～5点×重みで100点換算し、公式の市場規模・採択基準とは区別する。</x:v>
      </x:c>
      <x:c r="B2" s="7" t="str">
        <x:v>スコアは編集評価。1～5点×重みで100点換算し、公式の市場規模・採択基準とは区別する。</x:v>
      </x:c>
      <x:c r="C2" s="7" t="str">
        <x:v>スコアは編集評価。1～5点×重みで100点換算し、公式の市場規模・採択基準とは区別する。</x:v>
      </x:c>
      <x:c r="D2" s="7" t="str">
        <x:v>スコアは編集評価。1～5点×重みで100点換算し、公式の市場規模・採択基準とは区別する。</x:v>
      </x:c>
      <x:c r="E2" s="7" t="str">
        <x:v>スコアは編集評価。1～5点×重みで100点換算し、公式の市場規模・採択基準とは区別する。</x:v>
      </x:c>
      <x:c r="F2" s="7" t="str">
        <x:v>スコアは編集評価。1～5点×重みで100点換算し、公式の市場規模・採択基準とは区別する。</x:v>
      </x:c>
      <x:c r="G2" s="7" t="str">
        <x:v>スコアは編集評価。1～5点×重みで100点換算し、公式の市場規模・採択基準とは区別する。</x:v>
      </x:c>
      <x:c r="H2" s="7" t="str">
        <x:v>スコアは編集評価。1～5点×重みで100点換算し、公式の市場規模・採択基準とは区別する。</x:v>
      </x:c>
      <x:c r="I2" s="7" t="str">
        <x:v>スコアは編集評価。1～5点×重みで100点換算し、公式の市場規模・採択基準とは区別する。</x:v>
      </x:c>
      <x:c r="J2" s="7" t="str">
        <x:v>スコアは編集評価。1～5点×重みで100点換算し、公式の市場規模・採択基準とは区別する。</x:v>
      </x:c>
      <x:c r="K2" s="7" t="str">
        <x:v>スコアは編集評価。1～5点×重みで100点換算し、公式の市場規模・採択基準とは区別する。</x:v>
      </x:c>
      <x:c r="L2" s="7" t="str">
        <x:v>スコアは編集評価。1～5点×重みで100点換算し、公式の市場規模・採択基準とは区別する。</x:v>
      </x:c>
      <x:c r="M2" s="7" t="str">
        <x:v>スコアは編集評価。1～5点×重みで100点換算し、公式の市場規模・採択基準とは区別する。</x:v>
      </x:c>
      <x:c r="N2" s="7" t="str">
        <x:v>スコアは編集評価。1～5点×重みで100点換算し、公式の市場規模・採択基準とは区別する。</x:v>
      </x:c>
    </x:row>
    <x:row r="3" ht="32" customHeight="1">
      <x:c r="A3" s="47" t="str">
        <x:v>評価軸</x:v>
      </x:c>
      <x:c r="B3" s="71" t="str">
        <x:v>重み</x:v>
      </x:c>
      <x:c r="C3" s="48" t="str">
        <x:v>意味</x:v>
      </x:c>
    </x:row>
    <x:row r="4" ht="36" customHeight="1">
      <x:c r="A4" s="62" t="str">
        <x:v>政策整合</x:v>
      </x:c>
      <x:c r="B4" s="111" t="n">
        <x:v>0.2</x:v>
      </x:c>
      <x:c r="C4" s="63" t="str">
        <x:v>国・自治体施策との整合</x:v>
      </x:c>
    </x:row>
    <x:row r="5" ht="36" customHeight="1">
      <x:c r="A5" s="64" t="str">
        <x:v>従来PV制約</x:v>
      </x:c>
      <x:c r="B5" s="112" t="n">
        <x:v>0.2</x:v>
      </x:c>
      <x:c r="C5" s="65" t="str">
        <x:v>PSCを使う必然性</x:v>
      </x:c>
    </x:row>
    <x:row r="6" ht="36" customHeight="1">
      <x:c r="A6" s="64" t="str">
        <x:v>自家消費</x:v>
      </x:c>
      <x:c r="B6" s="112" t="n">
        <x:v>0.2</x:v>
      </x:c>
      <x:c r="C6" s="65" t="str">
        <x:v>昼間需要・負荷整合</x:v>
      </x:c>
    </x:row>
    <x:row r="7" ht="36" customHeight="1">
      <x:c r="A7" s="64" t="str">
        <x:v>BCP</x:v>
      </x:c>
      <x:c r="B7" s="112" t="n">
        <x:v>0.15</x:v>
      </x:c>
      <x:c r="C7" s="65" t="str">
        <x:v>停電時・公共価値</x:v>
      </x:c>
    </x:row>
    <x:row r="8" ht="36" customHeight="1">
      <x:c r="A8" s="64" t="str">
        <x:v>横展開</x:v>
      </x:c>
      <x:c r="B8" s="112" t="n">
        <x:v>0.15</x:v>
      </x:c>
      <x:c r="C8" s="65" t="str">
        <x:v>同種施設への再現性</x:v>
      </x:c>
    </x:row>
    <x:row r="9" ht="36" customHeight="1">
      <x:c r="A9" s="66" t="str">
        <x:v>形成速度</x:v>
      </x:c>
      <x:c r="B9" s="113" t="n">
        <x:v>0.1</x:v>
      </x:c>
      <x:c r="C9" s="67" t="str">
        <x:v>関係者・標準化を含む案件化速度</x:v>
      </x:c>
    </x:row>
    <x:row r="11" ht="32" customHeight="1">
      <x:c r="A11" s="47" t="str">
        <x:v>順位</x:v>
      </x:c>
      <x:c r="B11" s="71" t="str">
        <x:v>市場</x:v>
      </x:c>
      <x:c r="C11" s="71" t="str">
        <x:v>総合点</x:v>
      </x:c>
      <x:c r="D11" s="71" t="str">
        <x:v>政策整合</x:v>
      </x:c>
      <x:c r="E11" s="71" t="str">
        <x:v>従来PV制約</x:v>
      </x:c>
      <x:c r="F11" s="71" t="str">
        <x:v>自家消費</x:v>
      </x:c>
      <x:c r="G11" s="71" t="str">
        <x:v>BCP</x:v>
      </x:c>
      <x:c r="H11" s="71" t="str">
        <x:v>横展開</x:v>
      </x:c>
      <x:c r="I11" s="71" t="str">
        <x:v>形成速度</x:v>
      </x:c>
      <x:c r="J11" s="71" t="str">
        <x:v>初期の勝ち筋</x:v>
      </x:c>
      <x:c r="K11" s="71" t="str">
        <x:v>主要制約</x:v>
      </x:c>
      <x:c r="L11" s="71" t="str">
        <x:v>根拠区分</x:v>
      </x:c>
      <x:c r="M11" s="71" t="str">
        <x:v>確信度</x:v>
      </x:c>
      <x:c r="N11" s="48" t="str">
        <x:v>出典URL</x:v>
      </x:c>
    </x:row>
    <x:row r="12" ht="36" customHeight="1">
      <x:c r="A12" s="62" t="n">
        <x:v>1</x:v>
      </x:c>
      <x:c r="B12" s="78" t="str">
        <x:v>学校体育館・避難所</x:v>
      </x:c>
      <x:c r="C12" s="122" t="n">
        <x:f>(D12*$B$4+E12*$B$5+F12*$B$6+G12*$B$7+H12*$B$8+I12*$B$9)*20</x:f>
        <x:v>92</x:v>
      </x:c>
      <x:c r="D12" s="125" t="n">
        <x:v>5</x:v>
      </x:c>
      <x:c r="E12" s="125" t="n">
        <x:v>4.5</x:v>
      </x:c>
      <x:c r="F12" s="125" t="n">
        <x:v>4.5</x:v>
      </x:c>
      <x:c r="G12" s="125" t="n">
        <x:v>5</x:v>
      </x:c>
      <x:c r="H12" s="125" t="n">
        <x:v>4.5</x:v>
      </x:c>
      <x:c r="I12" s="125" t="n">
        <x:v>3.75</x:v>
      </x:c>
      <x:c r="J12" s="78" t="str">
        <x:v>空調＋蓄電池＋避難所BCP</x:v>
      </x:c>
      <x:c r="K12" s="78" t="str">
        <x:v>休暇・災害時を含む負荷差、屋根改修</x:v>
      </x:c>
      <x:c r="L12" s="78" t="str">
        <x:v>公式事例＋編集評価</x:v>
      </x:c>
      <x:c r="M12" s="78" t="str">
        <x:v>高</x:v>
      </x:c>
      <x:c r="N12" s="63" t="str">
        <x:v>https://www.meti.go.jp/shingikai/energy_environment/perovskite_solar_cell/010.html</x:v>
      </x:c>
    </x:row>
    <x:row r="13" ht="36" customHeight="1">
      <x:c r="A13" s="64" t="n">
        <x:v>2</x:v>
      </x:c>
      <x:c r="B13" s="79" t="str">
        <x:v>工場・物流・冷凍冷蔵</x:v>
      </x:c>
      <x:c r="C13" s="123" t="n">
        <x:f>(D13*$B$4+E13*$B$5+F13*$B$6+G13*$B$7+H13*$B$8+I13*$B$9)*20</x:f>
        <x:v>90</x:v>
      </x:c>
      <x:c r="D13" s="126" t="n">
        <x:v>4.5</x:v>
      </x:c>
      <x:c r="E13" s="126" t="n">
        <x:v>5</x:v>
      </x:c>
      <x:c r="F13" s="126" t="n">
        <x:v>5</x:v>
      </x:c>
      <x:c r="G13" s="126" t="n">
        <x:v>3.5</x:v>
      </x:c>
      <x:c r="H13" s="126" t="n">
        <x:v>5</x:v>
      </x:c>
      <x:c r="I13" s="126" t="n">
        <x:v>3.25</x:v>
      </x:c>
      <x:c r="J13" s="79" t="str">
        <x:v>大面積軽量屋根＋高自家消費</x:v>
      </x:c>
      <x:c r="K13" s="79" t="str">
        <x:v>屋根保証、停止時間、腐食・結露</x:v>
      </x:c>
      <x:c r="L13" s="79" t="str">
        <x:v>議事要旨＋編集評価</x:v>
      </x:c>
      <x:c r="M13" s="79" t="str">
        <x:v>高</x:v>
      </x:c>
      <x:c r="N13" s="65" t="str">
        <x:v>https://www.meti.go.jp/shingikai/energy_environment/perovskite_solar_cell/010.html</x:v>
      </x:c>
    </x:row>
    <x:row r="14" ht="36" customHeight="1">
      <x:c r="A14" s="64" t="n">
        <x:v>3</x:v>
      </x:c>
      <x:c r="B14" s="79" t="str">
        <x:v>国・自治体の公共施設</x:v>
      </x:c>
      <x:c r="C14" s="123" t="n">
        <x:f>(D14*$B$4+E14*$B$5+F14*$B$6+G14*$B$7+H14*$B$8+I14*$B$9)*20</x:f>
        <x:v>88.99999999999999</x:v>
      </x:c>
      <x:c r="D14" s="126" t="n">
        <x:v>5</x:v>
      </x:c>
      <x:c r="E14" s="126" t="n">
        <x:v>4</x:v>
      </x:c>
      <x:c r="F14" s="126" t="n">
        <x:v>4</x:v>
      </x:c>
      <x:c r="G14" s="126" t="n">
        <x:v>5</x:v>
      </x:c>
      <x:c r="H14" s="126" t="n">
        <x:v>5</x:v>
      </x:c>
      <x:c r="I14" s="126" t="n">
        <x:v>3.5</x:v>
      </x:c>
      <x:c r="J14" s="79" t="str">
        <x:v>施設台帳＋公表＋標準調達</x:v>
      </x:c>
      <x:c r="K14" s="79" t="str">
        <x:v>2年以内実装の予算・調達</x:v>
      </x:c>
      <x:c r="L14" s="79" t="str">
        <x:v>公式ポテンシャル＋編集評価</x:v>
      </x:c>
      <x:c r="M14" s="79" t="str">
        <x:v>高</x:v>
      </x:c>
      <x:c r="N14" s="65" t="str">
        <x:v>https://www.meti.go.jp/shingikai/energy_environment/perovskite_solar_cell/010.html</x:v>
      </x:c>
    </x:row>
    <x:row r="15" ht="36" customHeight="1">
      <x:c r="A15" s="64" t="n">
        <x:v>4</x:v>
      </x:c>
      <x:c r="B15" s="79" t="str">
        <x:v>駅・鉄道施設</x:v>
      </x:c>
      <x:c r="C15" s="123" t="n">
        <x:f>(D15*$B$4+E15*$B$5+F15*$B$6+G15*$B$7+H15*$B$8+I15*$B$9)*20</x:f>
        <x:v>84</x:v>
      </x:c>
      <x:c r="D15" s="126" t="n">
        <x:v>4.5</x:v>
      </x:c>
      <x:c r="E15" s="126" t="n">
        <x:v>4.5</x:v>
      </x:c>
      <x:c r="F15" s="126" t="n">
        <x:v>4</x:v>
      </x:c>
      <x:c r="G15" s="126" t="n">
        <x:v>4.5</x:v>
      </x:c>
      <x:c r="H15" s="126" t="n">
        <x:v>4</x:v>
      </x:c>
      <x:c r="I15" s="126" t="n">
        <x:v>3.25</x:v>
      </x:c>
      <x:c r="J15" s="79" t="str">
        <x:v>反復形状の標準工法</x:v>
      </x:c>
      <x:c r="K15" s="79" t="str">
        <x:v>第三者安全、運行・保守制約</x:v>
      </x:c>
      <x:c r="L15" s="79" t="str">
        <x:v>公式例示＋編集評価</x:v>
      </x:c>
      <x:c r="M15" s="79" t="str">
        <x:v>中</x:v>
      </x:c>
      <x:c r="N15" s="65" t="str">
        <x:v>https://www.meti.go.jp/shingikai/energy_environment/perovskite_solar_cell/010.html</x:v>
      </x:c>
    </x:row>
    <x:row r="16" ht="36" customHeight="1">
      <x:c r="A16" s="64" t="n">
        <x:v>5</x:v>
      </x:c>
      <x:c r="B16" s="79" t="str">
        <x:v>空港・港湾・道路・上下水道等</x:v>
      </x:c>
      <x:c r="C16" s="123" t="n">
        <x:f>(D16*$B$4+E16*$B$5+F16*$B$6+G16*$B$7+H16*$B$8+I16*$B$9)*20</x:f>
        <x:v>82</x:v>
      </x:c>
      <x:c r="D16" s="126" t="n">
        <x:v>4.5</x:v>
      </x:c>
      <x:c r="E16" s="126" t="n">
        <x:v>4.5</x:v>
      </x:c>
      <x:c r="F16" s="126" t="n">
        <x:v>4.5</x:v>
      </x:c>
      <x:c r="G16" s="126" t="n">
        <x:v>4.5</x:v>
      </x:c>
      <x:c r="H16" s="126" t="n">
        <x:v>3.5</x:v>
      </x:c>
      <x:c r="I16" s="126" t="n">
        <x:v>2</x:v>
      </x:c>
      <x:c r="J16" s="79" t="str">
        <x:v>公共インフラ別の専用実証</x:v>
      </x:c>
      <x:c r="K16" s="79" t="str">
        <x:v>強風・塩害・グレア・落下・運用</x:v>
      </x:c>
      <x:c r="L16" s="79" t="str">
        <x:v>NEDO採択＋編集評価</x:v>
      </x:c>
      <x:c r="M16" s="79" t="str">
        <x:v>中</x:v>
      </x:c>
      <x:c r="N16" s="65" t="str">
        <x:v>https://www.nedo.go.jp/news/press/AA5_101958.html</x:v>
      </x:c>
    </x:row>
    <x:row r="17" ht="36" customHeight="1">
      <x:c r="A17" s="64" t="n">
        <x:v>6</x:v>
      </x:c>
      <x:c r="B17" s="79" t="str">
        <x:v>商業・MICE・スタジアム</x:v>
      </x:c>
      <x:c r="C17" s="123" t="n">
        <x:f>(D17*$B$4+E17*$B$5+F17*$B$6+G17*$B$7+H17*$B$8+I17*$B$9)*20</x:f>
        <x:v>76</x:v>
      </x:c>
      <x:c r="D17" s="126" t="n">
        <x:v>4</x:v>
      </x:c>
      <x:c r="E17" s="126" t="n">
        <x:v>3.5</x:v>
      </x:c>
      <x:c r="F17" s="126" t="n">
        <x:v>4.5</x:v>
      </x:c>
      <x:c r="G17" s="126" t="n">
        <x:v>3.5</x:v>
      </x:c>
      <x:c r="H17" s="126" t="n">
        <x:v>4</x:v>
      </x:c>
      <x:c r="I17" s="126" t="n">
        <x:v>2.75</x:v>
      </x:c>
      <x:c r="J17" s="79" t="str">
        <x:v>外装改修＋発電＋情報発信</x:v>
      </x:c>
      <x:c r="K17" s="79" t="str">
        <x:v>建材・発電責任分界、足場・意匠</x:v>
      </x:c>
      <x:c r="L17" s="79" t="str">
        <x:v>公式例示＋編集評価</x:v>
      </x:c>
      <x:c r="M17" s="79" t="str">
        <x:v>中</x:v>
      </x:c>
      <x:c r="N17" s="65" t="str">
        <x:v>https://www.meti.go.jp/shingikai/energy_environment/perovskite_solar_cell/010.html</x:v>
      </x:c>
    </x:row>
    <x:row r="18" ht="36" customHeight="1">
      <x:c r="A18" s="64" t="n">
        <x:v>7</x:v>
      </x:c>
      <x:c r="B18" s="79" t="str">
        <x:v>オフィス・都市BIPV</x:v>
      </x:c>
      <x:c r="C18" s="123" t="n">
        <x:f>(D18*$B$4+E18*$B$5+F18*$B$6+G18*$B$7+H18*$B$8+I18*$B$9)*20</x:f>
        <x:v>74</x:v>
      </x:c>
      <x:c r="D18" s="126" t="n">
        <x:v>4.5</x:v>
      </x:c>
      <x:c r="E18" s="126" t="n">
        <x:v>4</x:v>
      </x:c>
      <x:c r="F18" s="126" t="n">
        <x:v>4</x:v>
      </x:c>
      <x:c r="G18" s="126" t="n">
        <x:v>3</x:v>
      </x:c>
      <x:c r="H18" s="126" t="n">
        <x:v>4</x:v>
      </x:c>
      <x:c r="I18" s="126" t="n">
        <x:v>1.5</x:v>
      </x:c>
      <x:c r="J18" s="79" t="str">
        <x:v>新築・大規模改修で同時設計</x:v>
      </x:c>
      <x:c r="K18" s="79" t="str">
        <x:v>BIPVは現行ガイドライン適用外</x:v>
      </x:c>
      <x:c r="L18" s="79" t="str">
        <x:v>都市目標＋編集評価</x:v>
      </x:c>
      <x:c r="M18" s="79" t="str">
        <x:v>中</x:v>
      </x:c>
      <x:c r="N18" s="65" t="str">
        <x:v>https://www.meti.go.jp/shingikai/energy_environment/perovskite_solar_cell/010.html</x:v>
      </x:c>
    </x:row>
    <x:row r="19" ht="36" customHeight="1">
      <x:c r="A19" s="64" t="n">
        <x:v>8</x:v>
      </x:c>
      <x:c r="B19" s="79" t="str">
        <x:v>共同・賃貸住宅</x:v>
      </x:c>
      <x:c r="C19" s="123" t="n">
        <x:f>(D19*$B$4+E19*$B$5+F19*$B$6+G19*$B$7+H19*$B$8+I19*$B$9)*20</x:f>
        <x:v>62</x:v>
      </x:c>
      <x:c r="D19" s="126" t="n">
        <x:v>3.5</x:v>
      </x:c>
      <x:c r="E19" s="126" t="n">
        <x:v>3</x:v>
      </x:c>
      <x:c r="F19" s="126" t="n">
        <x:v>3.5</x:v>
      </x:c>
      <x:c r="G19" s="126" t="n">
        <x:v>3</x:v>
      </x:c>
      <x:c r="H19" s="126" t="n">
        <x:v>3.5</x:v>
      </x:c>
      <x:c r="I19" s="126" t="n">
        <x:v>1.25</x:v>
      </x:c>
      <x:c r="J19" s="79" t="str">
        <x:v>単一所有・共用部負荷から</x:v>
      </x:c>
      <x:c r="K19" s="79" t="str">
        <x:v>区分所有、便益配分、消防・避難</x:v>
      </x:c>
      <x:c r="L19" s="79" t="str">
        <x:v>自治体例示＋編集評価</x:v>
      </x:c>
      <x:c r="M19" s="79" t="str">
        <x:v>中低</x:v>
      </x:c>
      <x:c r="N19" s="65" t="str">
        <x:v>https://www.meti.go.jp/shingikai/energy_environment/perovskite_solar_cell/010.html</x:v>
      </x:c>
    </x:row>
    <x:row r="20" ht="36" customHeight="1">
      <x:c r="A20" s="64" t="n">
        <x:v>9</x:v>
      </x:c>
      <x:c r="B20" s="79" t="str">
        <x:v>戸建住宅</x:v>
      </x:c>
      <x:c r="C20" s="123" t="n">
        <x:f>(D20*$B$4+E20*$B$5+F20*$B$6+G20*$B$7+H20*$B$8+I20*$B$9)*20</x:f>
        <x:v>55</x:v>
      </x:c>
      <x:c r="D20" s="126" t="n">
        <x:v>3</x:v>
      </x:c>
      <x:c r="E20" s="126" t="n">
        <x:v>3</x:v>
      </x:c>
      <x:c r="F20" s="126" t="n">
        <x:v>3</x:v>
      </x:c>
      <x:c r="G20" s="126" t="n">
        <x:v>2.5</x:v>
      </x:c>
      <x:c r="H20" s="126" t="n">
        <x:v>3</x:v>
      </x:c>
      <x:c r="I20" s="126" t="n">
        <x:v>1.25</x:v>
      </x:c>
      <x:c r="J20" s="79" t="str">
        <x:v>新築・屋根改修の標準仕様</x:v>
      </x:c>
      <x:c r="K20" s="79" t="str">
        <x:v>小口個別施工・保証・コスト</x:v>
      </x:c>
      <x:c r="L20" s="79" t="str">
        <x:v>編集評価</x:v>
      </x:c>
      <x:c r="M20" s="79" t="str">
        <x:v>低</x:v>
      </x:c>
      <x:c r="N20" s="65" t="str">
        <x:v>https://www.meti.go.jp/shingikai/energy_environment/perovskite_solar_cell/010.html</x:v>
      </x:c>
    </x:row>
    <x:row r="21" ht="36" customHeight="1">
      <x:c r="A21" s="66" t="n">
        <x:v>10</x:v>
      </x:c>
      <x:c r="B21" s="80" t="str">
        <x:v>農業施設・温室・畜舎</x:v>
      </x:c>
      <x:c r="C21" s="124" t="n">
        <x:f>(D21*$B$4+E21*$B$5+F21*$B$6+G21*$B$7+H21*$B$8+I21*$B$9)*20</x:f>
        <x:v>50</x:v>
      </x:c>
      <x:c r="D21" s="127" t="n">
        <x:v>3</x:v>
      </x:c>
      <x:c r="E21" s="127" t="n">
        <x:v>3</x:v>
      </x:c>
      <x:c r="F21" s="127" t="n">
        <x:v>2.5</x:v>
      </x:c>
      <x:c r="G21" s="127" t="n">
        <x:v>2</x:v>
      </x:c>
      <x:c r="H21" s="127" t="n">
        <x:v>2.5</x:v>
      </x:c>
      <x:c r="I21" s="127" t="n">
        <x:v>1.25</x:v>
      </x:c>
      <x:c r="J21" s="80" t="str">
        <x:v>専用実証・標準化を先行</x:v>
      </x:c>
      <x:c r="K21" s="80" t="str">
        <x:v>畜舎・園芸用施設は現行ガイドライン適用外</x:v>
      </x:c>
      <x:c r="L21" s="80" t="str">
        <x:v>ガイドライン＋編集評価</x:v>
      </x:c>
      <x:c r="M21" s="80" t="str">
        <x:v>低</x:v>
      </x:c>
      <x:c r="N21" s="67" t="str">
        <x:v>https://www.nedo.go.jp/news/press/AA5_101922.html</x:v>
      </x:c>
    </x:row>
  </x:sheetData>
  <x:mergeCells>
    <x:mergeCell ref="A1:N1"/>
    <x:mergeCell ref="A2:N2"/>
  </x:mergeCells>
  <x:conditionalFormatting sqref="C12:C21">
    <x:cfRule type="dataBar" priority="1">
      <x:dataBar>
        <x:cfvo type="min"/>
        <x:cfvo type="max"/>
        <x:color rgb="FF007F78"/>
      </x:dataBar>
      <x:extLst>
        <x:ext xmlns:x14="http://schemas.microsoft.com/office/spreadsheetml/2009/9/main" uri="{B025F937-C7B1-47D3-B67F-A62EFF666E3E}">
          <x14:id>{34DE2DFB-3FFC-301D-28F0-BD1A0AFA58D1}</x14:id>
        </x:ext>
      </x:extLst>
    </x:cfRule>
    <x:cfRule type="cellIs" dxfId="0" priority="2" operator="greaterThanOrEqual">
      <x:formula>80</x:formula>
    </x:cfRule>
  </x:conditionalFormatting>
  <x:pageMargins left="0.7" right="0.7" top="0.75" bottom="0.75" header="0.3" footer="0.3"/>
  <x:extLst>
    <x:ext xmlns:x14="http://schemas.microsoft.com/office/spreadsheetml/2009/9/main" xmlns:xm="http://schemas.microsoft.com/office/excel/2006/main" uri="{78C0D931-6437-407d-A8EE-F0AAD7539E65}">
      <x14:conditionalFormattings>
        <x14:conditionalFormatting>
          <x14:cfRule type="dataBar" priority="1" id="{34DE2DFB-3FFC-301D-28F0-BD1A0AFA58D1}">
            <x14:dataBar gradient="0">
              <x14:cfvo type="min"/>
              <x14:cfvo type="max"/>
              <x14:fillColor rgb="FF007F78"/>
            </x14:dataBar>
          </x14:cfRule>
          <xm:sqref>C12:C21</xm:sqref>
        </x14:conditionalFormatting>
      </x14:conditionalFormattings>
    </x:ext>
  </x:extLst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1" hidden="0" customWidth="1"/>
    <x:col min="2" max="2" width="10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29" hidden="0" customWidth="1"/>
    <x:col min="9" max="9" width="29" hidden="0" customWidth="1"/>
    <x:col min="10" max="10" width="58" hidden="0" customWidth="1"/>
  </x:cols>
  <x:sheetData>
    <x:row r="1" ht="30" customHeight="1">
      <x:c r="A1" s="3" t="str">
        <x:v>先行4案件｜公開値と当社再計算</x:v>
      </x:c>
      <x:c r="B1" s="3" t="str">
        <x:v>先行4案件｜公開値と当社再計算</x:v>
      </x:c>
      <x:c r="C1" s="3" t="str">
        <x:v>先行4案件｜公開値と当社再計算</x:v>
      </x:c>
      <x:c r="D1" s="3" t="str">
        <x:v>先行4案件｜公開値と当社再計算</x:v>
      </x:c>
      <x:c r="E1" s="3" t="str">
        <x:v>先行4案件｜公開値と当社再計算</x:v>
      </x:c>
      <x:c r="F1" s="3" t="str">
        <x:v>先行4案件｜公開値と当社再計算</x:v>
      </x:c>
      <x:c r="G1" s="3" t="str">
        <x:v>先行4案件｜公開値と当社再計算</x:v>
      </x:c>
      <x:c r="H1" s="3" t="str">
        <x:v>先行4案件｜公開値と当社再計算</x:v>
      </x:c>
      <x:c r="I1" s="3" t="str">
        <x:v>先行4案件｜公開値と当社再計算</x:v>
      </x:c>
      <x:c r="J1" s="3" t="str">
        <x:v>先行4案件｜公開値と当社再計算</x:v>
      </x:c>
    </x:row>
    <x:row r="2" ht="30" customHeight="1">
      <x:c r="A2" s="3" t="str">
        <x:v>先行4案件｜公開値と当社再計算</x:v>
      </x:c>
      <x:c r="B2" s="3" t="str">
        <x:v>先行4案件｜公開値と当社再計算</x:v>
      </x:c>
      <x:c r="C2" s="3" t="str">
        <x:v>先行4案件｜公開値と当社再計算</x:v>
      </x:c>
      <x:c r="D2" s="3" t="str">
        <x:v>先行4案件｜公開値と当社再計算</x:v>
      </x:c>
      <x:c r="E2" s="3" t="str">
        <x:v>先行4案件｜公開値と当社再計算</x:v>
      </x:c>
      <x:c r="F2" s="3" t="str">
        <x:v>先行4案件｜公開値と当社再計算</x:v>
      </x:c>
      <x:c r="G2" s="3" t="str">
        <x:v>先行4案件｜公開値と当社再計算</x:v>
      </x:c>
      <x:c r="H2" s="3" t="str">
        <x:v>先行4案件｜公開値と当社再計算</x:v>
      </x:c>
      <x:c r="I2" s="3" t="str">
        <x:v>先行4案件｜公開値と当社再計算</x:v>
      </x:c>
      <x:c r="J2" s="3" t="str">
        <x:v>先行4案件｜公開値と当社再計算</x:v>
      </x:c>
    </x:row>
    <x:row r="3" ht="28" customHeight="1">
      <x:c r="A3" s="7" t="str">
        <x:v>総事業費÷容量はモジュール単価・標準施工単価・将来価格ではない。初期実証等を含み得る総額。</x:v>
      </x:c>
      <x:c r="B3" s="7" t="str">
        <x:v>総事業費÷容量はモジュール単価・標準施工単価・将来価格ではない。初期実証等を含み得る総額。</x:v>
      </x:c>
      <x:c r="C3" s="7" t="str">
        <x:v>総事業費÷容量はモジュール単価・標準施工単価・将来価格ではない。初期実証等を含み得る総額。</x:v>
      </x:c>
      <x:c r="D3" s="7" t="str">
        <x:v>総事業費÷容量はモジュール単価・標準施工単価・将来価格ではない。初期実証等を含み得る総額。</x:v>
      </x:c>
      <x:c r="E3" s="7" t="str">
        <x:v>総事業費÷容量はモジュール単価・標準施工単価・将来価格ではない。初期実証等を含み得る総額。</x:v>
      </x:c>
      <x:c r="F3" s="7" t="str">
        <x:v>総事業費÷容量はモジュール単価・標準施工単価・将来価格ではない。初期実証等を含み得る総額。</x:v>
      </x:c>
      <x:c r="G3" s="7" t="str">
        <x:v>総事業費÷容量はモジュール単価・標準施工単価・将来価格ではない。初期実証等を含み得る総額。</x:v>
      </x:c>
      <x:c r="H3" s="7" t="str">
        <x:v>総事業費÷容量はモジュール単価・標準施工単価・将来価格ではない。初期実証等を含み得る総額。</x:v>
      </x:c>
      <x:c r="I3" s="7" t="str">
        <x:v>総事業費÷容量はモジュール単価・標準施工単価・将来価格ではない。初期実証等を含み得る総額。</x:v>
      </x:c>
      <x:c r="J3" s="7" t="str">
        <x:v>総事業費÷容量はモジュール単価・標準施工単価・将来価格ではない。初期実証等を含み得る総額。</x:v>
      </x:c>
    </x:row>
    <x:row r="5" ht="32" customHeight="1">
      <x:c r="A5" s="47" t="str">
        <x:v>案件</x:v>
      </x:c>
      <x:c r="B5" s="71" t="str">
        <x:v>施設数</x:v>
      </x:c>
      <x:c r="C5" s="71" t="str">
        <x:v>容量(kW)</x:v>
      </x:c>
      <x:c r="D5" s="71" t="str">
        <x:v>総事業費(円)</x:v>
      </x:c>
      <x:c r="E5" s="71" t="str">
        <x:v>年間CO2削減(t/年)</x:v>
      </x:c>
      <x:c r="F5" s="71" t="str">
        <x:v>総事業費/kW(円)</x:v>
      </x:c>
      <x:c r="G5" s="71" t="str">
        <x:v>CO2削減/kg-kW年</x:v>
      </x:c>
      <x:c r="H5" s="71" t="str">
        <x:v>データ区分</x:v>
      </x:c>
      <x:c r="I5" s="71" t="str">
        <x:v>計算上の注意</x:v>
      </x:c>
      <x:c r="J5" s="48" t="str">
        <x:v>出典URL</x:v>
      </x:c>
    </x:row>
    <x:row r="6" ht="36" customHeight="1">
      <x:c r="A6" s="62" t="str">
        <x:v>さいたま市・学校体育館</x:v>
      </x:c>
      <x:c r="B6" s="78" t="n">
        <x:v>1</x:v>
      </x:c>
      <x:c r="C6" s="125" t="n">
        <x:v>5.28</x:v>
      </x:c>
      <x:c r="D6" s="128" t="n">
        <x:v>39900000</x:v>
      </x:c>
      <x:c r="E6" s="125" t="n">
        <x:v>2.07</x:v>
      </x:c>
      <x:c r="F6" s="128" t="n">
        <x:f>D6/C6</x:f>
        <x:v>7556818.181818182</x:v>
      </x:c>
      <x:c r="G6" s="130" t="n">
        <x:f>E6*1000/C6</x:f>
        <x:v>392.0454545454545</x:v>
      </x:c>
      <x:c r="H6" s="78" t="str">
        <x:v>公式値＋当社計算</x:v>
      </x:c>
      <x:c r="I6" s="78" t="str">
        <x:v>総事業費÷容量。価格相場ではない</x:v>
      </x:c>
      <x:c r="J6" s="63" t="str">
        <x:v>https://www.meti.go.jp/shingikai/energy_environment/perovskite_solar_cell/pdf/010_02_00.pdf</x:v>
      </x:c>
    </x:row>
    <x:row r="7" ht="36" customHeight="1">
      <x:c r="A7" s="64" t="str">
        <x:v>滋賀県・3施設</x:v>
      </x:c>
      <x:c r="B7" s="79" t="n">
        <x:v>3</x:v>
      </x:c>
      <x:c r="C7" s="126" t="n">
        <x:v>29.92</x:v>
      </x:c>
      <x:c r="D7" s="102" t="n">
        <x:v>235100000</x:v>
      </x:c>
      <x:c r="E7" s="126" t="n">
        <x:v>14.14</x:v>
      </x:c>
      <x:c r="F7" s="102" t="n">
        <x:f>D7/C7</x:f>
        <x:v>7857620.320855615</x:v>
      </x:c>
      <x:c r="G7" s="131" t="n">
        <x:f>E7*1000/C7</x:f>
        <x:v>472.5935828877005</x:v>
      </x:c>
      <x:c r="H7" s="79" t="str">
        <x:v>公式値＋当社計算</x:v>
      </x:c>
      <x:c r="I7" s="79" t="str">
        <x:v>複数施設総額。単純比較に注意</x:v>
      </x:c>
      <x:c r="J7" s="65" t="str">
        <x:v>https://www.meti.go.jp/shingikai/energy_environment/perovskite_solar_cell/pdf/010_02_00.pdf</x:v>
      </x:c>
    </x:row>
    <x:row r="8" ht="36" customHeight="1">
      <x:c r="A8" s="64" t="str">
        <x:v>福岡県・県立高校</x:v>
      </x:c>
      <x:c r="B8" s="79" t="n">
        <x:v>1</x:v>
      </x:c>
      <x:c r="C8" s="126" t="n">
        <x:v>14.52</x:v>
      </x:c>
      <x:c r="D8" s="102" t="n">
        <x:v>87890000</x:v>
      </x:c>
      <x:c r="E8" s="126" t="n">
        <x:v>6.82</x:v>
      </x:c>
      <x:c r="F8" s="102" t="n">
        <x:f>D8/C8</x:f>
        <x:v>6053030.303030303</x:v>
      </x:c>
      <x:c r="G8" s="131" t="n">
        <x:f>E8*1000/C8</x:f>
        <x:v>469.6969696969697</x:v>
      </x:c>
      <x:c r="H8" s="79" t="str">
        <x:v>公式値＋当社計算</x:v>
      </x:c>
      <x:c r="I8" s="79" t="str">
        <x:v>総事業費÷容量。価格相場ではない</x:v>
      </x:c>
      <x:c r="J8" s="65" t="str">
        <x:v>https://www.meti.go.jp/shingikai/energy_environment/perovskite_solar_cell/pdf/010_02_00.pdf</x:v>
      </x:c>
    </x:row>
    <x:row r="9" ht="36" customHeight="1">
      <x:c r="A9" s="66" t="str">
        <x:v>福岡市・3学校</x:v>
      </x:c>
      <x:c r="B9" s="80" t="n">
        <x:v>3</x:v>
      </x:c>
      <x:c r="C9" s="127" t="n">
        <x:v>25.08</x:v>
      </x:c>
      <x:c r="D9" s="129" t="n">
        <x:v>195360000</x:v>
      </x:c>
      <x:c r="E9" s="127" t="n">
        <x:v>11.26</x:v>
      </x:c>
      <x:c r="F9" s="129" t="n">
        <x:f>D9/C9</x:f>
        <x:v>7789473.684210527</x:v>
      </x:c>
      <x:c r="G9" s="132" t="n">
        <x:f>E9*1000/C9</x:f>
        <x:v>448.96331738437004</x:v>
      </x:c>
      <x:c r="H9" s="80" t="str">
        <x:v>公式値＋当社計算</x:v>
      </x:c>
      <x:c r="I9" s="80" t="str">
        <x:v>複数施設総額。単純比較に注意</x:v>
      </x:c>
      <x:c r="J9" s="67" t="str">
        <x:v>https://www.meti.go.jp/shingikai/energy_environment/perovskite_solar_cell/pdf/010_02_00.pdf</x:v>
      </x:c>
    </x:row>
    <x:row r="11">
      <x:c r="A11" s="151" t="str">
        <x:v>解釈上の注意：4件は初期段階の公開案件で、設備・設計・計測・付帯工事等の費目構成が同一とは限りません。費用をモジュール、PCS・電気、固定・接着、防水・屋根、足場、構造調査、設計・申請、MRV、実証特有費に分解して比較してください。</x:v>
      </x:c>
      <x:c r="B11" s="152" t="str">
        <x:v>解釈上の注意：4件は初期段階の公開案件で、設備・設計・計測・付帯工事等の費目構成が同一とは限りません。費用をモジュール、PCS・電気、固定・接着、防水・屋根、足場、構造調査、設計・申請、MRV、実証特有費に分解して比較してください。</x:v>
      </x:c>
      <x:c r="C11" s="152" t="str">
        <x:v>解釈上の注意：4件は初期段階の公開案件で、設備・設計・計測・付帯工事等の費目構成が同一とは限りません。費用をモジュール、PCS・電気、固定・接着、防水・屋根、足場、構造調査、設計・申請、MRV、実証特有費に分解して比較してください。</x:v>
      </x:c>
      <x:c r="D11" s="152" t="str">
        <x:v>解釈上の注意：4件は初期段階の公開案件で、設備・設計・計測・付帯工事等の費目構成が同一とは限りません。費用をモジュール、PCS・電気、固定・接着、防水・屋根、足場、構造調査、設計・申請、MRV、実証特有費に分解して比較してください。</x:v>
      </x:c>
      <x:c r="E11" s="152" t="str">
        <x:v>解釈上の注意：4件は初期段階の公開案件で、設備・設計・計測・付帯工事等の費目構成が同一とは限りません。費用をモジュール、PCS・電気、固定・接着、防水・屋根、足場、構造調査、設計・申請、MRV、実証特有費に分解して比較してください。</x:v>
      </x:c>
      <x:c r="F11" s="152" t="str">
        <x:v>解釈上の注意：4件は初期段階の公開案件で、設備・設計・計測・付帯工事等の費目構成が同一とは限りません。費用をモジュール、PCS・電気、固定・接着、防水・屋根、足場、構造調査、設計・申請、MRV、実証特有費に分解して比較してください。</x:v>
      </x:c>
      <x:c r="G11" s="152" t="str">
        <x:v>解釈上の注意：4件は初期段階の公開案件で、設備・設計・計測・付帯工事等の費目構成が同一とは限りません。費用をモジュール、PCS・電気、固定・接着、防水・屋根、足場、構造調査、設計・申請、MRV、実証特有費に分解して比較してください。</x:v>
      </x:c>
      <x:c r="H11" s="152" t="str">
        <x:v>解釈上の注意：4件は初期段階の公開案件で、設備・設計・計測・付帯工事等の費目構成が同一とは限りません。費用をモジュール、PCS・電気、固定・接着、防水・屋根、足場、構造調査、設計・申請、MRV、実証特有費に分解して比較してください。</x:v>
      </x:c>
      <x:c r="I11" s="152" t="str">
        <x:v>解釈上の注意：4件は初期段階の公開案件で、設備・設計・計測・付帯工事等の費目構成が同一とは限りません。費用をモジュール、PCS・電気、固定・接着、防水・屋根、足場、構造調査、設計・申請、MRV、実証特有費に分解して比較してください。</x:v>
      </x:c>
      <x:c r="J11" s="153" t="str">
        <x:v>解釈上の注意：4件は初期段階の公開案件で、設備・設計・計測・付帯工事等の費目構成が同一とは限りません。費用をモジュール、PCS・電気、固定・接着、防水・屋根、足場、構造調査、設計・申請、MRV、実証特有費に分解して比較してください。</x:v>
      </x:c>
    </x:row>
    <x:row r="12">
      <x:c r="A12" s="154" t="str">
        <x:v>解釈上の注意：4件は初期段階の公開案件で、設備・設計・計測・付帯工事等の費目構成が同一とは限りません。費用をモジュール、PCS・電気、固定・接着、防水・屋根、足場、構造調査、設計・申請、MRV、実証特有費に分解して比較してください。</x:v>
      </x:c>
      <x:c r="B12" s="155" t="str">
        <x:v>解釈上の注意：4件は初期段階の公開案件で、設備・設計・計測・付帯工事等の費目構成が同一とは限りません。費用をモジュール、PCS・電気、固定・接着、防水・屋根、足場、構造調査、設計・申請、MRV、実証特有費に分解して比較してください。</x:v>
      </x:c>
      <x:c r="C12" s="155" t="str">
        <x:v>解釈上の注意：4件は初期段階の公開案件で、設備・設計・計測・付帯工事等の費目構成が同一とは限りません。費用をモジュール、PCS・電気、固定・接着、防水・屋根、足場、構造調査、設計・申請、MRV、実証特有費に分解して比較してください。</x:v>
      </x:c>
      <x:c r="D12" s="155" t="str">
        <x:v>解釈上の注意：4件は初期段階の公開案件で、設備・設計・計測・付帯工事等の費目構成が同一とは限りません。費用をモジュール、PCS・電気、固定・接着、防水・屋根、足場、構造調査、設計・申請、MRV、実証特有費に分解して比較してください。</x:v>
      </x:c>
      <x:c r="E12" s="155" t="str">
        <x:v>解釈上の注意：4件は初期段階の公開案件で、設備・設計・計測・付帯工事等の費目構成が同一とは限りません。費用をモジュール、PCS・電気、固定・接着、防水・屋根、足場、構造調査、設計・申請、MRV、実証特有費に分解して比較してください。</x:v>
      </x:c>
      <x:c r="F12" s="155" t="str">
        <x:v>解釈上の注意：4件は初期段階の公開案件で、設備・設計・計測・付帯工事等の費目構成が同一とは限りません。費用をモジュール、PCS・電気、固定・接着、防水・屋根、足場、構造調査、設計・申請、MRV、実証特有費に分解して比較してください。</x:v>
      </x:c>
      <x:c r="G12" s="155" t="str">
        <x:v>解釈上の注意：4件は初期段階の公開案件で、設備・設計・計測・付帯工事等の費目構成が同一とは限りません。費用をモジュール、PCS・電気、固定・接着、防水・屋根、足場、構造調査、設計・申請、MRV、実証特有費に分解して比較してください。</x:v>
      </x:c>
      <x:c r="H12" s="155" t="str">
        <x:v>解釈上の注意：4件は初期段階の公開案件で、設備・設計・計測・付帯工事等の費目構成が同一とは限りません。費用をモジュール、PCS・電気、固定・接着、防水・屋根、足場、構造調査、設計・申請、MRV、実証特有費に分解して比較してください。</x:v>
      </x:c>
      <x:c r="I12" s="155" t="str">
        <x:v>解釈上の注意：4件は初期段階の公開案件で、設備・設計・計測・付帯工事等の費目構成が同一とは限りません。費用をモジュール、PCS・電気、固定・接着、防水・屋根、足場、構造調査、設計・申請、MRV、実証特有費に分解して比較してください。</x:v>
      </x:c>
      <x:c r="J12" s="156" t="str">
        <x:v>解釈上の注意：4件は初期段階の公開案件で、設備・設計・計測・付帯工事等の費目構成が同一とは限りません。費用をモジュール、PCS・電気、固定・接着、防水・屋根、足場、構造調査、設計・申請、MRV、実証特有費に分解して比較してください。</x:v>
      </x:c>
    </x:row>
    <x:row r="13">
      <x:c r="A13" s="154" t="str">
        <x:v>解釈上の注意：4件は初期段階の公開案件で、設備・設計・計測・付帯工事等の費目構成が同一とは限りません。費用をモジュール、PCS・電気、固定・接着、防水・屋根、足場、構造調査、設計・申請、MRV、実証特有費に分解して比較してください。</x:v>
      </x:c>
      <x:c r="B13" s="155" t="str">
        <x:v>解釈上の注意：4件は初期段階の公開案件で、設備・設計・計測・付帯工事等の費目構成が同一とは限りません。費用をモジュール、PCS・電気、固定・接着、防水・屋根、足場、構造調査、設計・申請、MRV、実証特有費に分解して比較してください。</x:v>
      </x:c>
      <x:c r="C13" s="155" t="str">
        <x:v>解釈上の注意：4件は初期段階の公開案件で、設備・設計・計測・付帯工事等の費目構成が同一とは限りません。費用をモジュール、PCS・電気、固定・接着、防水・屋根、足場、構造調査、設計・申請、MRV、実証特有費に分解して比較してください。</x:v>
      </x:c>
      <x:c r="D13" s="155" t="str">
        <x:v>解釈上の注意：4件は初期段階の公開案件で、設備・設計・計測・付帯工事等の費目構成が同一とは限りません。費用をモジュール、PCS・電気、固定・接着、防水・屋根、足場、構造調査、設計・申請、MRV、実証特有費に分解して比較してください。</x:v>
      </x:c>
      <x:c r="E13" s="155" t="str">
        <x:v>解釈上の注意：4件は初期段階の公開案件で、設備・設計・計測・付帯工事等の費目構成が同一とは限りません。費用をモジュール、PCS・電気、固定・接着、防水・屋根、足場、構造調査、設計・申請、MRV、実証特有費に分解して比較してください。</x:v>
      </x:c>
      <x:c r="F13" s="155" t="str">
        <x:v>解釈上の注意：4件は初期段階の公開案件で、設備・設計・計測・付帯工事等の費目構成が同一とは限りません。費用をモジュール、PCS・電気、固定・接着、防水・屋根、足場、構造調査、設計・申請、MRV、実証特有費に分解して比較してください。</x:v>
      </x:c>
      <x:c r="G13" s="155" t="str">
        <x:v>解釈上の注意：4件は初期段階の公開案件で、設備・設計・計測・付帯工事等の費目構成が同一とは限りません。費用をモジュール、PCS・電気、固定・接着、防水・屋根、足場、構造調査、設計・申請、MRV、実証特有費に分解して比較してください。</x:v>
      </x:c>
      <x:c r="H13" s="155" t="str">
        <x:v>解釈上の注意：4件は初期段階の公開案件で、設備・設計・計測・付帯工事等の費目構成が同一とは限りません。費用をモジュール、PCS・電気、固定・接着、防水・屋根、足場、構造調査、設計・申請、MRV、実証特有費に分解して比較してください。</x:v>
      </x:c>
      <x:c r="I13" s="155" t="str">
        <x:v>解釈上の注意：4件は初期段階の公開案件で、設備・設計・計測・付帯工事等の費目構成が同一とは限りません。費用をモジュール、PCS・電気、固定・接着、防水・屋根、足場、構造調査、設計・申請、MRV、実証特有費に分解して比較してください。</x:v>
      </x:c>
      <x:c r="J13" s="156" t="str">
        <x:v>解釈上の注意：4件は初期段階の公開案件で、設備・設計・計測・付帯工事等の費目構成が同一とは限りません。費用をモジュール、PCS・電気、固定・接着、防水・屋根、足場、構造調査、設計・申請、MRV、実証特有費に分解して比較してください。</x:v>
      </x:c>
    </x:row>
    <x:row r="14">
      <x:c r="A14" s="157" t="str">
        <x:v>解釈上の注意：4件は初期段階の公開案件で、設備・設計・計測・付帯工事等の費目構成が同一とは限りません。費用をモジュール、PCS・電気、固定・接着、防水・屋根、足場、構造調査、設計・申請、MRV、実証特有費に分解して比較してください。</x:v>
      </x:c>
      <x:c r="B14" s="158" t="str">
        <x:v>解釈上の注意：4件は初期段階の公開案件で、設備・設計・計測・付帯工事等の費目構成が同一とは限りません。費用をモジュール、PCS・電気、固定・接着、防水・屋根、足場、構造調査、設計・申請、MRV、実証特有費に分解して比較してください。</x:v>
      </x:c>
      <x:c r="C14" s="158" t="str">
        <x:v>解釈上の注意：4件は初期段階の公開案件で、設備・設計・計測・付帯工事等の費目構成が同一とは限りません。費用をモジュール、PCS・電気、固定・接着、防水・屋根、足場、構造調査、設計・申請、MRV、実証特有費に分解して比較してください。</x:v>
      </x:c>
      <x:c r="D14" s="158" t="str">
        <x:v>解釈上の注意：4件は初期段階の公開案件で、設備・設計・計測・付帯工事等の費目構成が同一とは限りません。費用をモジュール、PCS・電気、固定・接着、防水・屋根、足場、構造調査、設計・申請、MRV、実証特有費に分解して比較してください。</x:v>
      </x:c>
      <x:c r="E14" s="158" t="str">
        <x:v>解釈上の注意：4件は初期段階の公開案件で、設備・設計・計測・付帯工事等の費目構成が同一とは限りません。費用をモジュール、PCS・電気、固定・接着、防水・屋根、足場、構造調査、設計・申請、MRV、実証特有費に分解して比較してください。</x:v>
      </x:c>
      <x:c r="F14" s="158" t="str">
        <x:v>解釈上の注意：4件は初期段階の公開案件で、設備・設計・計測・付帯工事等の費目構成が同一とは限りません。費用をモジュール、PCS・電気、固定・接着、防水・屋根、足場、構造調査、設計・申請、MRV、実証特有費に分解して比較してください。</x:v>
      </x:c>
      <x:c r="G14" s="158" t="str">
        <x:v>解釈上の注意：4件は初期段階の公開案件で、設備・設計・計測・付帯工事等の費目構成が同一とは限りません。費用をモジュール、PCS・電気、固定・接着、防水・屋根、足場、構造調査、設計・申請、MRV、実証特有費に分解して比較してください。</x:v>
      </x:c>
      <x:c r="H14" s="158" t="str">
        <x:v>解釈上の注意：4件は初期段階の公開案件で、設備・設計・計測・付帯工事等の費目構成が同一とは限りません。費用をモジュール、PCS・電気、固定・接着、防水・屋根、足場、構造調査、設計・申請、MRV、実証特有費に分解して比較してください。</x:v>
      </x:c>
      <x:c r="I14" s="158" t="str">
        <x:v>解釈上の注意：4件は初期段階の公開案件で、設備・設計・計測・付帯工事等の費目構成が同一とは限りません。費用をモジュール、PCS・電気、固定・接着、防水・屋根、足場、構造調査、設計・申請、MRV、実証特有費に分解して比較してください。</x:v>
      </x:c>
      <x:c r="J14" s="159" t="str">
        <x:v>解釈上の注意：4件は初期段階の公開案件で、設備・設計・計測・付帯工事等の費目構成が同一とは限りません。費用をモジュール、PCS・電気、固定・接着、防水・屋根、足場、構造調査、設計・申請、MRV、実証特有費に分解して比較してください。</x:v>
      </x:c>
    </x:row>
  </x:sheetData>
  <x:mergeCells>
    <x:mergeCell ref="A1:J2"/>
    <x:mergeCell ref="A3:J3"/>
    <x:mergeCell ref="A11:J14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21" hidden="0" customWidth="1"/>
    <x:col min="3" max="3" width="21" hidden="0" customWidth="1"/>
    <x:col min="4" max="4" width="21" hidden="0" customWidth="1"/>
    <x:col min="5" max="5" width="21" hidden="0" customWidth="1"/>
    <x:col min="6" max="6" width="31" hidden="0" customWidth="1"/>
    <x:col min="7" max="7" width="31" hidden="0" customWidth="1"/>
    <x:col min="8" max="8" width="58" hidden="0" customWidth="1"/>
  </x:cols>
  <x:sheetData>
    <x:row r="1" ht="30" customHeight="1">
      <x:c r="A1" s="3" t="str">
        <x:v>政府施設の導入ポテンシャル｜屋根・壁・窓</x:v>
      </x:c>
      <x:c r="B1" s="3" t="str">
        <x:v>政府施設の導入ポテンシャル｜屋根・壁・窓</x:v>
      </x:c>
      <x:c r="C1" s="3" t="str">
        <x:v>政府施設の導入ポテンシャル｜屋根・壁・窓</x:v>
      </x:c>
      <x:c r="D1" s="3" t="str">
        <x:v>政府施設の導入ポテンシャル｜屋根・壁・窓</x:v>
      </x:c>
      <x:c r="E1" s="3" t="str">
        <x:v>政府施設の導入ポテンシャル｜屋根・壁・窓</x:v>
      </x:c>
      <x:c r="F1" s="3" t="str">
        <x:v>政府施設の導入ポテンシャル｜屋根・壁・窓</x:v>
      </x:c>
      <x:c r="G1" s="3" t="str">
        <x:v>政府施設の導入ポテンシャル｜屋根・壁・窓</x:v>
      </x:c>
      <x:c r="H1" s="3" t="str">
        <x:v>政府施設の導入ポテンシャル｜屋根・壁・窓</x:v>
      </x:c>
    </x:row>
    <x:row r="2" ht="30" customHeight="1">
      <x:c r="A2" s="3" t="str">
        <x:v>政府施設の導入ポテンシャル｜屋根・壁・窓</x:v>
      </x:c>
      <x:c r="B2" s="3" t="str">
        <x:v>政府施設の導入ポテンシャル｜屋根・壁・窓</x:v>
      </x:c>
      <x:c r="C2" s="3" t="str">
        <x:v>政府施設の導入ポテンシャル｜屋根・壁・窓</x:v>
      </x:c>
      <x:c r="D2" s="3" t="str">
        <x:v>政府施設の導入ポテンシャル｜屋根・壁・窓</x:v>
      </x:c>
      <x:c r="E2" s="3" t="str">
        <x:v>政府施設の導入ポテンシャル｜屋根・壁・窓</x:v>
      </x:c>
      <x:c r="F2" s="3" t="str">
        <x:v>政府施設の導入ポテンシャル｜屋根・壁・窓</x:v>
      </x:c>
      <x:c r="G2" s="3" t="str">
        <x:v>政府施設の導入ポテンシャル｜屋根・壁・窓</x:v>
      </x:c>
      <x:c r="H2" s="3" t="str">
        <x:v>政府施設の導入ポテンシャル｜屋根・壁・窓</x:v>
      </x:c>
    </x:row>
    <x:row r="3" ht="28" customHeight="1">
      <x:c r="A3" s="7" t="str">
        <x:v>第10回環境省資料の公表値。面積当たり係数は当社再計算で、製品設計値・全国市場規模ではない。</x:v>
      </x:c>
      <x:c r="B3" s="7" t="str">
        <x:v>第10回環境省資料の公表値。面積当たり係数は当社再計算で、製品設計値・全国市場規模ではない。</x:v>
      </x:c>
      <x:c r="C3" s="7" t="str">
        <x:v>第10回環境省資料の公表値。面積当たり係数は当社再計算で、製品設計値・全国市場規模ではない。</x:v>
      </x:c>
      <x:c r="D3" s="7" t="str">
        <x:v>第10回環境省資料の公表値。面積当たり係数は当社再計算で、製品設計値・全国市場規模ではない。</x:v>
      </x:c>
      <x:c r="E3" s="7" t="str">
        <x:v>第10回環境省資料の公表値。面積当たり係数は当社再計算で、製品設計値・全国市場規模ではない。</x:v>
      </x:c>
      <x:c r="F3" s="7" t="str">
        <x:v>第10回環境省資料の公表値。面積当たり係数は当社再計算で、製品設計値・全国市場規模ではない。</x:v>
      </x:c>
      <x:c r="G3" s="7" t="str">
        <x:v>第10回環境省資料の公表値。面積当たり係数は当社再計算で、製品設計値・全国市場規模ではない。</x:v>
      </x:c>
      <x:c r="H3" s="7" t="str">
        <x:v>第10回環境省資料の公表値。面積当たり係数は当社再計算で、製品設計値・全国市場規模ではない。</x:v>
      </x:c>
    </x:row>
    <x:row r="5" ht="32" customHeight="1">
      <x:c r="A5" s="47" t="str">
        <x:v>設置面</x:v>
      </x:c>
      <x:c r="B5" s="71" t="str">
        <x:v>対象面積(㎡)</x:v>
      </x:c>
      <x:c r="C5" s="71" t="str">
        <x:v>ポテンシャル(kW)</x:v>
      </x:c>
      <x:c r="D5" s="71" t="str">
        <x:v>構成比</x:v>
      </x:c>
      <x:c r="E5" s="71" t="str">
        <x:v>参考係数(kW/㎡)</x:v>
      </x:c>
      <x:c r="F5" s="71" t="str">
        <x:v>データ区分</x:v>
      </x:c>
      <x:c r="G5" s="71" t="str">
        <x:v>解釈上の注意</x:v>
      </x:c>
      <x:c r="H5" s="48" t="str">
        <x:v>出典URL</x:v>
      </x:c>
    </x:row>
    <x:row r="6" ht="36" customHeight="1">
      <x:c r="A6" s="62" t="str">
        <x:v>屋根</x:v>
      </x:c>
      <x:c r="B6" s="160" t="n">
        <x:v>901643</x:v>
      </x:c>
      <x:c r="C6" s="160" t="n">
        <x:v>60410</x:v>
      </x:c>
      <x:c r="D6" s="163" t="n">
        <x:f>C6/$C$9</x:f>
        <x:v>0.5724709784411277</x:v>
      </x:c>
      <x:c r="E6" s="165" t="n">
        <x:f>C6/B6</x:f>
        <x:v>0.06699991016400061</x:v>
      </x:c>
      <x:c r="F6" s="78" t="str">
        <x:v>公式値＋当社計算</x:v>
      </x:c>
      <x:c r="G6" s="78" t="str">
        <x:v>施設群ポテンシャル。設計保証ではない</x:v>
      </x:c>
      <x:c r="H6" s="63" t="str">
        <x:v>https://www.meti.go.jp/shingikai/energy_environment/perovskite_solar_cell/pdf/010_02_00.pdf</x:v>
      </x:c>
    </x:row>
    <x:row r="7" ht="36" customHeight="1">
      <x:c r="A7" s="64" t="str">
        <x:v>壁</x:v>
      </x:c>
      <x:c r="B7" s="161" t="n">
        <x:v>328525</x:v>
      </x:c>
      <x:c r="C7" s="161" t="n">
        <x:v>23325</x:v>
      </x:c>
      <x:c r="D7" s="101" t="n">
        <x:f>C7/$C$9</x:f>
        <x:v>0.22103766879886283</x:v>
      </x:c>
      <x:c r="E7" s="166" t="n">
        <x:f>C7/B7</x:f>
        <x:v>0.07099916292519595</x:v>
      </x:c>
      <x:c r="F7" s="79" t="str">
        <x:v>公式値＋当社計算</x:v>
      </x:c>
      <x:c r="G7" s="79" t="str">
        <x:v>施設群ポテンシャル。設計保証ではない</x:v>
      </x:c>
      <x:c r="H7" s="65" t="str">
        <x:v>https://www.meti.go.jp/shingikai/energy_environment/perovskite_solar_cell/pdf/010_02_00.pdf</x:v>
      </x:c>
    </x:row>
    <x:row r="8" ht="36" customHeight="1">
      <x:c r="A8" s="64" t="str">
        <x:v>窓</x:v>
      </x:c>
      <x:c r="B8" s="161" t="n">
        <x:v>340471</x:v>
      </x:c>
      <x:c r="C8" s="161" t="n">
        <x:v>21790</x:v>
      </x:c>
      <x:c r="D8" s="101" t="n">
        <x:f>C8/$C$9</x:f>
        <x:v>0.2064913527600095</x:v>
      </x:c>
      <x:c r="E8" s="166" t="n">
        <x:f>C8/B8</x:f>
        <x:v>0.0639995770564894</x:v>
      </x:c>
      <x:c r="F8" s="79" t="str">
        <x:v>公式値＋当社計算</x:v>
      </x:c>
      <x:c r="G8" s="79" t="str">
        <x:v>施設群ポテンシャル。設計保証ではない</x:v>
      </x:c>
      <x:c r="H8" s="65" t="str">
        <x:v>https://www.meti.go.jp/shingikai/energy_environment/perovskite_solar_cell/pdf/010_02_00.pdf</x:v>
      </x:c>
    </x:row>
    <x:row r="9" ht="36" customHeight="1">
      <x:c r="A9" s="172" t="str">
        <x:v>合計</x:v>
      </x:c>
      <x:c r="B9" s="173" t="n">
        <x:f>SUM(B6:B8)</x:f>
        <x:v>1570639</x:v>
      </x:c>
      <x:c r="C9" s="173" t="n">
        <x:f>SUM(C6:C8)</x:f>
        <x:v>105525</x:v>
      </x:c>
      <x:c r="D9" s="174" t="n">
        <x:f>SUM(D6:D8)</x:f>
        <x:v>1</x:v>
      </x:c>
      <x:c r="E9" s="175"/>
      <x:c r="F9" s="175" t="str">
        <x:v>当社計算</x:v>
      </x:c>
      <x:c r="G9" s="175" t="str">
        <x:v>内訳合計</x:v>
      </x:c>
      <x:c r="H9" s="175" t="str">
        <x:v>https://www.meti.go.jp/shingikai/energy_environment/perovskite_solar_cell/pdf/010_02_00.pdf</x:v>
      </x:c>
    </x:row>
    <x:row r="11">
      <x:c r="A11" s="84" t="str">
        <x:v>示唆：壁＋窓は45,115kWで総量の約43%。屋根だけの評価では候補を取りこぼします。一方、参考係数は公的ポテンシャル調査の結果を単純除算したもので、配置・離隔・製品効率・影・PCS・法令を反映した設計容量ではありません。</x:v>
      </x:c>
      <x:c r="B11" s="84" t="str">
        <x:v>示唆：壁＋窓は45,115kWで総量の約43%。屋根だけの評価では候補を取りこぼします。一方、参考係数は公的ポテンシャル調査の結果を単純除算したもので、配置・離隔・製品効率・影・PCS・法令を反映した設計容量ではありません。</x:v>
      </x:c>
      <x:c r="C11" s="84" t="str">
        <x:v>示唆：壁＋窓は45,115kWで総量の約43%。屋根だけの評価では候補を取りこぼします。一方、参考係数は公的ポテンシャル調査の結果を単純除算したもので、配置・離隔・製品効率・影・PCS・法令を反映した設計容量ではありません。</x:v>
      </x:c>
      <x:c r="D11" s="84" t="str">
        <x:v>示唆：壁＋窓は45,115kWで総量の約43%。屋根だけの評価では候補を取りこぼします。一方、参考係数は公的ポテンシャル調査の結果を単純除算したもので、配置・離隔・製品効率・影・PCS・法令を反映した設計容量ではありません。</x:v>
      </x:c>
      <x:c r="E11" s="84" t="str">
        <x:v>示唆：壁＋窓は45,115kWで総量の約43%。屋根だけの評価では候補を取りこぼします。一方、参考係数は公的ポテンシャル調査の結果を単純除算したもので、配置・離隔・製品効率・影・PCS・法令を反映した設計容量ではありません。</x:v>
      </x:c>
      <x:c r="F11" s="84" t="str">
        <x:v>示唆：壁＋窓は45,115kWで総量の約43%。屋根だけの評価では候補を取りこぼします。一方、参考係数は公的ポテンシャル調査の結果を単純除算したもので、配置・離隔・製品効率・影・PCS・法令を反映した設計容量ではありません。</x:v>
      </x:c>
      <x:c r="G11" s="84" t="str">
        <x:v>示唆：壁＋窓は45,115kWで総量の約43%。屋根だけの評価では候補を取りこぼします。一方、参考係数は公的ポテンシャル調査の結果を単純除算したもので、配置・離隔・製品効率・影・PCS・法令を反映した設計容量ではありません。</x:v>
      </x:c>
      <x:c r="H11" s="84" t="str">
        <x:v>示唆：壁＋窓は45,115kWで総量の約43%。屋根だけの評価では候補を取りこぼします。一方、参考係数は公的ポテンシャル調査の結果を単純除算したもので、配置・離隔・製品効率・影・PCS・法令を反映した設計容量ではありません。</x:v>
      </x:c>
    </x:row>
    <x:row r="12">
      <x:c r="A12" s="84" t="str">
        <x:v>示唆：壁＋窓は45,115kWで総量の約43%。屋根だけの評価では候補を取りこぼします。一方、参考係数は公的ポテンシャル調査の結果を単純除算したもので、配置・離隔・製品効率・影・PCS・法令を反映した設計容量ではありません。</x:v>
      </x:c>
      <x:c r="B12" s="84" t="str">
        <x:v>示唆：壁＋窓は45,115kWで総量の約43%。屋根だけの評価では候補を取りこぼします。一方、参考係数は公的ポテンシャル調査の結果を単純除算したもので、配置・離隔・製品効率・影・PCS・法令を反映した設計容量ではありません。</x:v>
      </x:c>
      <x:c r="C12" s="84" t="str">
        <x:v>示唆：壁＋窓は45,115kWで総量の約43%。屋根だけの評価では候補を取りこぼします。一方、参考係数は公的ポテンシャル調査の結果を単純除算したもので、配置・離隔・製品効率・影・PCS・法令を反映した設計容量ではありません。</x:v>
      </x:c>
      <x:c r="D12" s="84" t="str">
        <x:v>示唆：壁＋窓は45,115kWで総量の約43%。屋根だけの評価では候補を取りこぼします。一方、参考係数は公的ポテンシャル調査の結果を単純除算したもので、配置・離隔・製品効率・影・PCS・法令を反映した設計容量ではありません。</x:v>
      </x:c>
      <x:c r="E12" s="84" t="str">
        <x:v>示唆：壁＋窓は45,115kWで総量の約43%。屋根だけの評価では候補を取りこぼします。一方、参考係数は公的ポテンシャル調査の結果を単純除算したもので、配置・離隔・製品効率・影・PCS・法令を反映した設計容量ではありません。</x:v>
      </x:c>
      <x:c r="F12" s="84" t="str">
        <x:v>示唆：壁＋窓は45,115kWで総量の約43%。屋根だけの評価では候補を取りこぼします。一方、参考係数は公的ポテンシャル調査の結果を単純除算したもので、配置・離隔・製品効率・影・PCS・法令を反映した設計容量ではありません。</x:v>
      </x:c>
      <x:c r="G12" s="84" t="str">
        <x:v>示唆：壁＋窓は45,115kWで総量の約43%。屋根だけの評価では候補を取りこぼします。一方、参考係数は公的ポテンシャル調査の結果を単純除算したもので、配置・離隔・製品効率・影・PCS・法令を反映した設計容量ではありません。</x:v>
      </x:c>
      <x:c r="H12" s="84" t="str">
        <x:v>示唆：壁＋窓は45,115kWで総量の約43%。屋根だけの評価では候補を取りこぼします。一方、参考係数は公的ポテンシャル調査の結果を単純除算したもので、配置・離隔・製品効率・影・PCS・法令を反映した設計容量ではありません。</x:v>
      </x:c>
    </x:row>
    <x:row r="13">
      <x:c r="A13" s="84" t="str">
        <x:v>示唆：壁＋窓は45,115kWで総量の約43%。屋根だけの評価では候補を取りこぼします。一方、参考係数は公的ポテンシャル調査の結果を単純除算したもので、配置・離隔・製品効率・影・PCS・法令を反映した設計容量ではありません。</x:v>
      </x:c>
      <x:c r="B13" s="84" t="str">
        <x:v>示唆：壁＋窓は45,115kWで総量の約43%。屋根だけの評価では候補を取りこぼします。一方、参考係数は公的ポテンシャル調査の結果を単純除算したもので、配置・離隔・製品効率・影・PCS・法令を反映した設計容量ではありません。</x:v>
      </x:c>
      <x:c r="C13" s="84" t="str">
        <x:v>示唆：壁＋窓は45,115kWで総量の約43%。屋根だけの評価では候補を取りこぼします。一方、参考係数は公的ポテンシャル調査の結果を単純除算したもので、配置・離隔・製品効率・影・PCS・法令を反映した設計容量ではありません。</x:v>
      </x:c>
      <x:c r="D13" s="84" t="str">
        <x:v>示唆：壁＋窓は45,115kWで総量の約43%。屋根だけの評価では候補を取りこぼします。一方、参考係数は公的ポテンシャル調査の結果を単純除算したもので、配置・離隔・製品効率・影・PCS・法令を反映した設計容量ではありません。</x:v>
      </x:c>
      <x:c r="E13" s="84" t="str">
        <x:v>示唆：壁＋窓は45,115kWで総量の約43%。屋根だけの評価では候補を取りこぼします。一方、参考係数は公的ポテンシャル調査の結果を単純除算したもので、配置・離隔・製品効率・影・PCS・法令を反映した設計容量ではありません。</x:v>
      </x:c>
      <x:c r="F13" s="84" t="str">
        <x:v>示唆：壁＋窓は45,115kWで総量の約43%。屋根だけの評価では候補を取りこぼします。一方、参考係数は公的ポテンシャル調査の結果を単純除算したもので、配置・離隔・製品効率・影・PCS・法令を反映した設計容量ではありません。</x:v>
      </x:c>
      <x:c r="G13" s="84" t="str">
        <x:v>示唆：壁＋窓は45,115kWで総量の約43%。屋根だけの評価では候補を取りこぼします。一方、参考係数は公的ポテンシャル調査の結果を単純除算したもので、配置・離隔・製品効率・影・PCS・法令を反映した設計容量ではありません。</x:v>
      </x:c>
      <x:c r="H13" s="84" t="str">
        <x:v>示唆：壁＋窓は45,115kWで総量の約43%。屋根だけの評価では候補を取りこぼします。一方、参考係数は公的ポテンシャル調査の結果を単純除算したもので、配置・離隔・製品効率・影・PCS・法令を反映した設計容量ではありません。</x:v>
      </x:c>
    </x:row>
    <x:row r="14">
      <x:c r="A14" s="84" t="str">
        <x:v>示唆：壁＋窓は45,115kWで総量の約43%。屋根だけの評価では候補を取りこぼします。一方、参考係数は公的ポテンシャル調査の結果を単純除算したもので、配置・離隔・製品効率・影・PCS・法令を反映した設計容量ではありません。</x:v>
      </x:c>
      <x:c r="B14" s="84" t="str">
        <x:v>示唆：壁＋窓は45,115kWで総量の約43%。屋根だけの評価では候補を取りこぼします。一方、参考係数は公的ポテンシャル調査の結果を単純除算したもので、配置・離隔・製品効率・影・PCS・法令を反映した設計容量ではありません。</x:v>
      </x:c>
      <x:c r="C14" s="84" t="str">
        <x:v>示唆：壁＋窓は45,115kWで総量の約43%。屋根だけの評価では候補を取りこぼします。一方、参考係数は公的ポテンシャル調査の結果を単純除算したもので、配置・離隔・製品効率・影・PCS・法令を反映した設計容量ではありません。</x:v>
      </x:c>
      <x:c r="D14" s="84" t="str">
        <x:v>示唆：壁＋窓は45,115kWで総量の約43%。屋根だけの評価では候補を取りこぼします。一方、参考係数は公的ポテンシャル調査の結果を単純除算したもので、配置・離隔・製品効率・影・PCS・法令を反映した設計容量ではありません。</x:v>
      </x:c>
      <x:c r="E14" s="84" t="str">
        <x:v>示唆：壁＋窓は45,115kWで総量の約43%。屋根だけの評価では候補を取りこぼします。一方、参考係数は公的ポテンシャル調査の結果を単純除算したもので、配置・離隔・製品効率・影・PCS・法令を反映した設計容量ではありません。</x:v>
      </x:c>
      <x:c r="F14" s="84" t="str">
        <x:v>示唆：壁＋窓は45,115kWで総量の約43%。屋根だけの評価では候補を取りこぼします。一方、参考係数は公的ポテンシャル調査の結果を単純除算したもので、配置・離隔・製品効率・影・PCS・法令を反映した設計容量ではありません。</x:v>
      </x:c>
      <x:c r="G14" s="84" t="str">
        <x:v>示唆：壁＋窓は45,115kWで総量の約43%。屋根だけの評価では候補を取りこぼします。一方、参考係数は公的ポテンシャル調査の結果を単純除算したもので、配置・離隔・製品効率・影・PCS・法令を反映した設計容量ではありません。</x:v>
      </x:c>
      <x:c r="H14" s="84" t="str">
        <x:v>示唆：壁＋窓は45,115kWで総量の約43%。屋根だけの評価では候補を取りこぼします。一方、参考係数は公的ポテンシャル調査の結果を単純除算したもので、配置・離隔・製品効率・影・PCS・法令を反映した設計容量ではありません。</x:v>
      </x:c>
    </x:row>
  </x:sheetData>
  <x:mergeCells>
    <x:mergeCell ref="A1:H2"/>
    <x:mergeCell ref="A3:H3"/>
    <x:mergeCell ref="A11:H14"/>
  </x:mergeCell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38" hidden="0" customWidth="1"/>
    <x:col min="3" max="3" width="17" hidden="0" customWidth="1"/>
    <x:col min="4" max="4" width="17" hidden="0" customWidth="1"/>
    <x:col min="5" max="5" width="17" hidden="0" customWidth="1"/>
    <x:col min="6" max="6" width="25" hidden="0" customWidth="1"/>
    <x:col min="7" max="7" width="25" hidden="0" customWidth="1"/>
    <x:col min="8" max="8" width="25" hidden="0" customWidth="1"/>
    <x:col min="9" max="9" width="25" hidden="0" customWidth="1"/>
    <x:col min="10" max="10" width="58" hidden="0" customWidth="1"/>
  </x:cols>
  <x:sheetData>
    <x:row r="1" ht="30" customHeight="1">
      <x:c r="A1" s="3" t="str">
        <x:v>自治体施策・導入目標｜第10回資料の整理</x:v>
      </x:c>
      <x:c r="B1" s="3" t="str">
        <x:v>自治体施策・導入目標｜第10回資料の整理</x:v>
      </x:c>
      <x:c r="C1" s="3" t="str">
        <x:v>自治体施策・導入目標｜第10回資料の整理</x:v>
      </x:c>
      <x:c r="D1" s="3" t="str">
        <x:v>自治体施策・導入目標｜第10回資料の整理</x:v>
      </x:c>
      <x:c r="E1" s="3" t="str">
        <x:v>自治体施策・導入目標｜第10回資料の整理</x:v>
      </x:c>
      <x:c r="F1" s="3" t="str">
        <x:v>自治体施策・導入目標｜第10回資料の整理</x:v>
      </x:c>
      <x:c r="G1" s="3" t="str">
        <x:v>自治体施策・導入目標｜第10回資料の整理</x:v>
      </x:c>
      <x:c r="H1" s="3" t="str">
        <x:v>自治体施策・導入目標｜第10回資料の整理</x:v>
      </x:c>
      <x:c r="I1" s="3" t="str">
        <x:v>自治体施策・導入目標｜第10回資料の整理</x:v>
      </x:c>
      <x:c r="J1" s="3" t="str">
        <x:v>自治体施策・導入目標｜第10回資料の整理</x:v>
      </x:c>
    </x:row>
    <x:row r="2" ht="30" customHeight="1">
      <x:c r="A2" s="3" t="str">
        <x:v>自治体施策・導入目標｜第10回資料の整理</x:v>
      </x:c>
      <x:c r="B2" s="3" t="str">
        <x:v>自治体施策・導入目標｜第10回資料の整理</x:v>
      </x:c>
      <x:c r="C2" s="3" t="str">
        <x:v>自治体施策・導入目標｜第10回資料の整理</x:v>
      </x:c>
      <x:c r="D2" s="3" t="str">
        <x:v>自治体施策・導入目標｜第10回資料の整理</x:v>
      </x:c>
      <x:c r="E2" s="3" t="str">
        <x:v>自治体施策・導入目標｜第10回資料の整理</x:v>
      </x:c>
      <x:c r="F2" s="3" t="str">
        <x:v>自治体施策・導入目標｜第10回資料の整理</x:v>
      </x:c>
      <x:c r="G2" s="3" t="str">
        <x:v>自治体施策・導入目標｜第10回資料の整理</x:v>
      </x:c>
      <x:c r="H2" s="3" t="str">
        <x:v>自治体施策・導入目標｜第10回資料の整理</x:v>
      </x:c>
      <x:c r="I2" s="3" t="str">
        <x:v>自治体施策・導入目標｜第10回資料の整理</x:v>
      </x:c>
      <x:c r="J2" s="3" t="str">
        <x:v>自治体施策・導入目標｜第10回資料の整理</x:v>
      </x:c>
    </x:row>
    <x:row r="3" ht="28" customHeight="1">
      <x:c r="A3" s="7" t="str">
        <x:v>年度・対象・上限・募集状況は変更される。応募時は自治体公式要綱を再確認。</x:v>
      </x:c>
      <x:c r="B3" s="7" t="str">
        <x:v>年度・対象・上限・募集状況は変更される。応募時は自治体公式要綱を再確認。</x:v>
      </x:c>
      <x:c r="C3" s="7" t="str">
        <x:v>年度・対象・上限・募集状況は変更される。応募時は自治体公式要綱を再確認。</x:v>
      </x:c>
      <x:c r="D3" s="7" t="str">
        <x:v>年度・対象・上限・募集状況は変更される。応募時は自治体公式要綱を再確認。</x:v>
      </x:c>
      <x:c r="E3" s="7" t="str">
        <x:v>年度・対象・上限・募集状況は変更される。応募時は自治体公式要綱を再確認。</x:v>
      </x:c>
      <x:c r="F3" s="7" t="str">
        <x:v>年度・対象・上限・募集状況は変更される。応募時は自治体公式要綱を再確認。</x:v>
      </x:c>
      <x:c r="G3" s="7" t="str">
        <x:v>年度・対象・上限・募集状況は変更される。応募時は自治体公式要綱を再確認。</x:v>
      </x:c>
      <x:c r="H3" s="7" t="str">
        <x:v>年度・対象・上限・募集状況は変更される。応募時は自治体公式要綱を再確認。</x:v>
      </x:c>
      <x:c r="I3" s="7" t="str">
        <x:v>年度・対象・上限・募集状況は変更される。応募時は自治体公式要綱を再確認。</x:v>
      </x:c>
      <x:c r="J3" s="7" t="str">
        <x:v>年度・対象・上限・募集状況は変更される。応募時は自治体公式要綱を再確認。</x:v>
      </x:c>
    </x:row>
    <x:row r="5" ht="32" customHeight="1">
      <x:c r="A5" s="47" t="str">
        <x:v>地域/集計</x:v>
      </x:c>
      <x:c r="B5" s="71" t="str">
        <x:v>施策・目標</x:v>
      </x:c>
      <x:c r="C5" s="71" t="str">
        <x:v>目標年</x:v>
      </x:c>
      <x:c r="D5" s="71" t="str">
        <x:v>目標容量(MW)</x:v>
      </x:c>
      <x:c r="E5" s="71" t="str">
        <x:v>予算(百万円)</x:v>
      </x:c>
      <x:c r="F5" s="71" t="str">
        <x:v>補助率/上限</x:v>
      </x:c>
      <x:c r="G5" s="71" t="str">
        <x:v>対象・用途</x:v>
      </x:c>
      <x:c r="H5" s="71" t="str">
        <x:v>状態</x:v>
      </x:c>
      <x:c r="I5" s="71" t="str">
        <x:v>データ区分</x:v>
      </x:c>
      <x:c r="J5" s="48" t="str">
        <x:v>出典URL</x:v>
      </x:c>
    </x:row>
    <x:row r="6" ht="36" customHeight="1">
      <x:c r="A6" s="62" t="str">
        <x:v>全国集計</x:v>
      </x:c>
      <x:c r="B6" s="78" t="str">
        <x:v>先進的に取組を進める自治体</x:v>
      </x:c>
      <x:c r="C6" s="160" t="n">
        <x:v>2026</x:v>
      </x:c>
      <x:c r="D6" s="160"/>
      <x:c r="E6" s="160"/>
      <x:c r="F6" s="78" t="str">
        <x:v>8自治体</x:v>
      </x:c>
      <x:c r="G6" s="78" t="str">
        <x:v>施策類型整理</x:v>
      </x:c>
      <x:c r="H6" s="78" t="str">
        <x:v>会合時点</x:v>
      </x:c>
      <x:c r="I6" s="78" t="str">
        <x:v>公式公表値</x:v>
      </x:c>
      <x:c r="J6" s="63" t="str">
        <x:v>https://www.meti.go.jp/shingikai/energy_environment/perovskite_solar_cell/pdf/010_06_00.pdf</x:v>
      </x:c>
    </x:row>
    <x:row r="7" ht="36" customHeight="1">
      <x:c r="A7" s="64" t="str">
        <x:v>全国集計</x:v>
      </x:c>
      <x:c r="B7" s="79" t="str">
        <x:v>関連施策を有する自治体</x:v>
      </x:c>
      <x:c r="C7" s="161" t="n">
        <x:v>2026</x:v>
      </x:c>
      <x:c r="D7" s="161"/>
      <x:c r="E7" s="161"/>
      <x:c r="F7" s="79" t="str">
        <x:v>24自治体</x:v>
      </x:c>
      <x:c r="G7" s="79" t="str">
        <x:v>公共導入・実証・補助等</x:v>
      </x:c>
      <x:c r="H7" s="79" t="str">
        <x:v>会合時点</x:v>
      </x:c>
      <x:c r="I7" s="79" t="str">
        <x:v>公式公表値</x:v>
      </x:c>
      <x:c r="J7" s="65" t="str">
        <x:v>https://www.meti.go.jp/shingikai/energy_environment/perovskite_solar_cell/pdf/010_06_00.pdf</x:v>
      </x:c>
    </x:row>
    <x:row r="8" ht="36" customHeight="1">
      <x:c r="A8" s="64" t="str">
        <x:v>全国集計</x:v>
      </x:c>
      <x:c r="B8" s="79" t="str">
        <x:v>官民協議会参加自治体</x:v>
      </x:c>
      <x:c r="C8" s="161" t="n">
        <x:v>2026</x:v>
      </x:c>
      <x:c r="D8" s="161"/>
      <x:c r="E8" s="161"/>
      <x:c r="F8" s="79" t="str">
        <x:v>182自治体</x:v>
      </x:c>
      <x:c r="G8" s="79" t="str">
        <x:v>協議会参加</x:v>
      </x:c>
      <x:c r="H8" s="79" t="str">
        <x:v>会合時点</x:v>
      </x:c>
      <x:c r="I8" s="79" t="str">
        <x:v>公式公表値</x:v>
      </x:c>
      <x:c r="J8" s="65" t="str">
        <x:v>https://www.meti.go.jp/shingikai/energy_environment/perovskite_solar_cell/pdf/010_06_00.pdf</x:v>
      </x:c>
    </x:row>
    <x:row r="9" ht="36" customHeight="1">
      <x:c r="A9" s="64" t="str">
        <x:v>東京都</x:v>
      </x:c>
      <x:c r="B9" s="79" t="str">
        <x:v>導入目標</x:v>
      </x:c>
      <x:c r="C9" s="161" t="n">
        <x:v>2035</x:v>
      </x:c>
      <x:c r="D9" s="161" t="n">
        <x:v>1000</x:v>
      </x:c>
      <x:c r="E9" s="161"/>
      <x:c r="F9" s="79" t="str">
        <x:v>―</x:v>
      </x:c>
      <x:c r="G9" s="79" t="str">
        <x:v>都市型設置</x:v>
      </x:c>
      <x:c r="H9" s="79" t="str">
        <x:v>目標</x:v>
      </x:c>
      <x:c r="I9" s="79" t="str">
        <x:v>公式公表値</x:v>
      </x:c>
      <x:c r="J9" s="65" t="str">
        <x:v>https://www.meti.go.jp/shingikai/energy_environment/perovskite_solar_cell/pdf/010_01_00.pdf</x:v>
      </x:c>
    </x:row>
    <x:row r="10" ht="36" customHeight="1">
      <x:c r="A10" s="64" t="str">
        <x:v>東京都</x:v>
      </x:c>
      <x:c r="B10" s="79" t="str">
        <x:v>導入目標</x:v>
      </x:c>
      <x:c r="C10" s="161" t="n">
        <x:v>2040</x:v>
      </x:c>
      <x:c r="D10" s="161" t="n">
        <x:v>2000</x:v>
      </x:c>
      <x:c r="E10" s="161"/>
      <x:c r="F10" s="79" t="str">
        <x:v>―</x:v>
      </x:c>
      <x:c r="G10" s="79" t="str">
        <x:v>都市型設置</x:v>
      </x:c>
      <x:c r="H10" s="79" t="str">
        <x:v>目標</x:v>
      </x:c>
      <x:c r="I10" s="79" t="str">
        <x:v>公式公表値</x:v>
      </x:c>
      <x:c r="J10" s="65" t="str">
        <x:v>https://www.meti.go.jp/shingikai/energy_environment/perovskite_solar_cell/pdf/010_01_00.pdf</x:v>
      </x:c>
    </x:row>
    <x:row r="11" ht="36" customHeight="1">
      <x:c r="A11" s="64" t="str">
        <x:v>愛知県</x:v>
      </x:c>
      <x:c r="B11" s="79" t="str">
        <x:v>導入目標</x:v>
      </x:c>
      <x:c r="C11" s="161" t="n">
        <x:v>2040</x:v>
      </x:c>
      <x:c r="D11" s="161" t="n">
        <x:v>1200</x:v>
      </x:c>
      <x:c r="E11" s="161"/>
      <x:c r="F11" s="79" t="str">
        <x:v>―</x:v>
      </x:c>
      <x:c r="G11" s="79" t="str">
        <x:v>県内導入</x:v>
      </x:c>
      <x:c r="H11" s="79" t="str">
        <x:v>目標</x:v>
      </x:c>
      <x:c r="I11" s="79" t="str">
        <x:v>公式公表値</x:v>
      </x:c>
      <x:c r="J11" s="65" t="str">
        <x:v>https://www.meti.go.jp/shingikai/energy_environment/perovskite_solar_cell/pdf/010_01_00.pdf</x:v>
      </x:c>
    </x:row>
    <x:row r="12" ht="36" customHeight="1">
      <x:c r="A12" s="64" t="str">
        <x:v>大阪府・市</x:v>
      </x:c>
      <x:c r="B12" s="79" t="str">
        <x:v>導入目標</x:v>
      </x:c>
      <x:c r="C12" s="161" t="n">
        <x:v>2030</x:v>
      </x:c>
      <x:c r="D12" s="161" t="n">
        <x:v>80</x:v>
      </x:c>
      <x:c r="E12" s="161"/>
      <x:c r="F12" s="79" t="str">
        <x:v>―</x:v>
      </x:c>
      <x:c r="G12" s="79" t="str">
        <x:v>都市型設置</x:v>
      </x:c>
      <x:c r="H12" s="79" t="str">
        <x:v>目標</x:v>
      </x:c>
      <x:c r="I12" s="79" t="str">
        <x:v>公式公表値</x:v>
      </x:c>
      <x:c r="J12" s="65" t="str">
        <x:v>https://www.meti.go.jp/shingikai/energy_environment/perovskite_solar_cell/pdf/010_01_00.pdf</x:v>
      </x:c>
    </x:row>
    <x:row r="13" ht="36" customHeight="1">
      <x:c r="A13" s="64" t="str">
        <x:v>大阪府・市</x:v>
      </x:c>
      <x:c r="B13" s="79" t="str">
        <x:v>導入目標</x:v>
      </x:c>
      <x:c r="C13" s="161" t="n">
        <x:v>2035</x:v>
      </x:c>
      <x:c r="D13" s="161" t="n">
        <x:v>530</x:v>
      </x:c>
      <x:c r="E13" s="161"/>
      <x:c r="F13" s="79" t="str">
        <x:v>―</x:v>
      </x:c>
      <x:c r="G13" s="79" t="str">
        <x:v>都市型設置</x:v>
      </x:c>
      <x:c r="H13" s="79" t="str">
        <x:v>目標</x:v>
      </x:c>
      <x:c r="I13" s="79" t="str">
        <x:v>公式公表値</x:v>
      </x:c>
      <x:c r="J13" s="65" t="str">
        <x:v>https://www.meti.go.jp/shingikai/energy_environment/perovskite_solar_cell/pdf/010_01_00.pdf</x:v>
      </x:c>
    </x:row>
    <x:row r="14" ht="36" customHeight="1">
      <x:c r="A14" s="64" t="str">
        <x:v>神奈川県</x:v>
      </x:c>
      <x:c r="B14" s="79" t="str">
        <x:v>次世代型太陽電池普及促進事業費補助金</x:v>
      </x:c>
      <x:c r="C14" s="161" t="n">
        <x:v>2026</x:v>
      </x:c>
      <x:c r="D14" s="161"/>
      <x:c r="E14" s="161" t="n">
        <x:v>66</x:v>
      </x:c>
      <x:c r="F14" s="79" t="str">
        <x:v>2/3・上限2,000万円</x:v>
      </x:c>
      <x:c r="G14" s="79" t="str">
        <x:v>工場・倉庫・集合住宅・高層ビル等</x:v>
      </x:c>
      <x:c r="H14" s="79" t="str">
        <x:v>第10回資料掲載</x:v>
      </x:c>
      <x:c r="I14" s="79" t="str">
        <x:v>公式公表値</x:v>
      </x:c>
      <x:c r="J14" s="65" t="str">
        <x:v>https://www.meti.go.jp/shingikai/energy_environment/perovskite_solar_cell/pdf/010_06_00.pdf</x:v>
      </x:c>
    </x:row>
    <x:row r="15" ht="36" customHeight="1">
      <x:c r="A15" s="64" t="str">
        <x:v>新潟県</x:v>
      </x:c>
      <x:c r="B15" s="79" t="str">
        <x:v>次世代型太陽電池実証支援事業</x:v>
      </x:c>
      <x:c r="C15" s="161" t="n">
        <x:v>2026</x:v>
      </x:c>
      <x:c r="D15" s="161"/>
      <x:c r="E15" s="161" t="n">
        <x:v>15</x:v>
      </x:c>
      <x:c r="F15" s="79" t="str">
        <x:v>1/2</x:v>
      </x:c>
      <x:c r="G15" s="79" t="str">
        <x:v>豪雪地帯の課題解決実証</x:v>
      </x:c>
      <x:c r="H15" s="79" t="str">
        <x:v>第10回資料掲載</x:v>
      </x:c>
      <x:c r="I15" s="79" t="str">
        <x:v>公式公表値</x:v>
      </x:c>
      <x:c r="J15" s="65" t="str">
        <x:v>https://www.meti.go.jp/shingikai/energy_environment/perovskite_solar_cell/pdf/010_06_00.pdf</x:v>
      </x:c>
    </x:row>
    <x:row r="16" ht="36" customHeight="1">
      <x:c r="A16" s="66" t="str">
        <x:v>福岡市</x:v>
      </x:c>
      <x:c r="B16" s="80" t="str">
        <x:v>次世代型太陽電池導入支援事業</x:v>
      </x:c>
      <x:c r="C16" s="162" t="n">
        <x:v>2026</x:v>
      </x:c>
      <x:c r="D16" s="162"/>
      <x:c r="E16" s="162" t="n">
        <x:v>27</x:v>
      </x:c>
      <x:c r="F16" s="80" t="str">
        <x:v>各1/2・上限1,000万円</x:v>
      </x:c>
      <x:c r="G16" s="80" t="str">
        <x:v>環境省事業上乗せ/実証</x:v>
      </x:c>
      <x:c r="H16" s="80" t="str">
        <x:v>第10回資料掲載</x:v>
      </x:c>
      <x:c r="I16" s="80" t="str">
        <x:v>公式公表値</x:v>
      </x:c>
      <x:c r="J16" s="67" t="str">
        <x:v>https://www.meti.go.jp/shingikai/energy_environment/perovskite_solar_cell/pdf/010_06_00.pdf</x:v>
      </x:c>
    </x:row>
  </x:sheetData>
  <x:mergeCells>
    <x:mergeCell ref="A1:J2"/>
    <x:mergeCell ref="A3:J3"/>
  </x:mergeCell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7" hidden="0" customWidth="1"/>
    <x:col min="2" max="2" width="32" hidden="0" customWidth="1"/>
    <x:col min="3" max="3" width="32" hidden="0" customWidth="1"/>
    <x:col min="4" max="4" width="32" hidden="0" customWidth="1"/>
    <x:col min="5" max="5" width="28" hidden="0" customWidth="1"/>
    <x:col min="6" max="6" width="28" hidden="0" customWidth="1"/>
    <x:col min="7" max="7" width="28" hidden="0" customWidth="1"/>
    <x:col min="8" max="8" width="28" hidden="0" customWidth="1"/>
    <x:col min="9" max="9" width="24" hidden="0" customWidth="1"/>
    <x:col min="10" max="10" width="58" hidden="0" customWidth="1"/>
  </x:cols>
  <x:sheetData>
    <x:row r="1" ht="30" customHeight="1">
      <x:c r="A1" s="3" t="str">
        <x:v>設計・施工・事業制約を逆手に取る解消策</x:v>
      </x:c>
      <x:c r="B1" s="3" t="str">
        <x:v>設計・施工・事業制約を逆手に取る解消策</x:v>
      </x:c>
      <x:c r="C1" s="3" t="str">
        <x:v>設計・施工・事業制約を逆手に取る解消策</x:v>
      </x:c>
      <x:c r="D1" s="3" t="str">
        <x:v>設計・施工・事業制約を逆手に取る解消策</x:v>
      </x:c>
      <x:c r="E1" s="3" t="str">
        <x:v>設計・施工・事業制約を逆手に取る解消策</x:v>
      </x:c>
      <x:c r="F1" s="3" t="str">
        <x:v>設計・施工・事業制約を逆手に取る解消策</x:v>
      </x:c>
      <x:c r="G1" s="3" t="str">
        <x:v>設計・施工・事業制約を逆手に取る解消策</x:v>
      </x:c>
      <x:c r="H1" s="3" t="str">
        <x:v>設計・施工・事業制約を逆手に取る解消策</x:v>
      </x:c>
      <x:c r="I1" s="3" t="str">
        <x:v>設計・施工・事業制約を逆手に取る解消策</x:v>
      </x:c>
      <x:c r="J1" s="3" t="str">
        <x:v>設計・施工・事業制約を逆手に取る解消策</x:v>
      </x:c>
    </x:row>
    <x:row r="2" ht="30" customHeight="1">
      <x:c r="A2" s="3" t="str">
        <x:v>設計・施工・事業制約を逆手に取る解消策</x:v>
      </x:c>
      <x:c r="B2" s="3" t="str">
        <x:v>設計・施工・事業制約を逆手に取る解消策</x:v>
      </x:c>
      <x:c r="C2" s="3" t="str">
        <x:v>設計・施工・事業制約を逆手に取る解消策</x:v>
      </x:c>
      <x:c r="D2" s="3" t="str">
        <x:v>設計・施工・事業制約を逆手に取る解消策</x:v>
      </x:c>
      <x:c r="E2" s="3" t="str">
        <x:v>設計・施工・事業制約を逆手に取る解消策</x:v>
      </x:c>
      <x:c r="F2" s="3" t="str">
        <x:v>設計・施工・事業制約を逆手に取る解消策</x:v>
      </x:c>
      <x:c r="G2" s="3" t="str">
        <x:v>設計・施工・事業制約を逆手に取る解消策</x:v>
      </x:c>
      <x:c r="H2" s="3" t="str">
        <x:v>設計・施工・事業制約を逆手に取る解消策</x:v>
      </x:c>
      <x:c r="I2" s="3" t="str">
        <x:v>設計・施工・事業制約を逆手に取る解消策</x:v>
      </x:c>
      <x:c r="J2" s="3" t="str">
        <x:v>設計・施工・事業制約を逆手に取る解消策</x:v>
      </x:c>
    </x:row>
    <x:row r="3" ht="28" customHeight="1">
      <x:c r="A3" s="7" t="str">
        <x:v>解消策は設計結論ではなく、調査・責任分界・標準化へ進むための事業仮説。</x:v>
      </x:c>
      <x:c r="B3" s="7" t="str">
        <x:v>解消策は設計結論ではなく、調査・責任分界・標準化へ進むための事業仮説。</x:v>
      </x:c>
      <x:c r="C3" s="7" t="str">
        <x:v>解消策は設計結論ではなく、調査・責任分界・標準化へ進むための事業仮説。</x:v>
      </x:c>
      <x:c r="D3" s="7" t="str">
        <x:v>解消策は設計結論ではなく、調査・責任分界・標準化へ進むための事業仮説。</x:v>
      </x:c>
      <x:c r="E3" s="7" t="str">
        <x:v>解消策は設計結論ではなく、調査・責任分界・標準化へ進むための事業仮説。</x:v>
      </x:c>
      <x:c r="F3" s="7" t="str">
        <x:v>解消策は設計結論ではなく、調査・責任分界・標準化へ進むための事業仮説。</x:v>
      </x:c>
      <x:c r="G3" s="7" t="str">
        <x:v>解消策は設計結論ではなく、調査・責任分界・標準化へ進むための事業仮説。</x:v>
      </x:c>
      <x:c r="H3" s="7" t="str">
        <x:v>解消策は設計結論ではなく、調査・責任分界・標準化へ進むための事業仮説。</x:v>
      </x:c>
      <x:c r="I3" s="7" t="str">
        <x:v>解消策は設計結論ではなく、調査・責任分界・標準化へ進むための事業仮説。</x:v>
      </x:c>
      <x:c r="J3" s="7" t="str">
        <x:v>解消策は設計結論ではなく、調査・責任分界・標準化へ進むための事業仮説。</x:v>
      </x:c>
    </x:row>
    <x:row r="5" ht="32" customHeight="1">
      <x:c r="A5" s="47" t="str">
        <x:v>No</x:v>
      </x:c>
      <x:c r="B5" s="71" t="str">
        <x:v>制約/トリガー</x:v>
      </x:c>
      <x:c r="C5" s="71" t="str">
        <x:v>公式根拠・事実</x:v>
      </x:c>
      <x:c r="D5" s="71" t="str">
        <x:v>逆転アイデア</x:v>
      </x:c>
      <x:c r="E5" s="71" t="str">
        <x:v>成果物</x:v>
      </x:c>
      <x:c r="F5" s="71" t="str">
        <x:v>残余リスク</x:v>
      </x:c>
      <x:c r="G5" s="71" t="str">
        <x:v>専門家ゲート</x:v>
      </x:c>
      <x:c r="H5" s="71" t="str">
        <x:v>エネがえる支援</x:v>
      </x:c>
      <x:c r="I5" s="71" t="str">
        <x:v>データ区分</x:v>
      </x:c>
      <x:c r="J5" s="48" t="str">
        <x:v>出典URL</x:v>
      </x:c>
    </x:row>
    <x:row r="6" ht="36" customHeight="1">
      <x:c r="A6" s="62" t="n">
        <x:v>1</x:v>
      </x:c>
      <x:c r="B6" s="78" t="str">
        <x:v>構造計算書がない</x:v>
      </x:c>
      <x:c r="C6" s="78" t="str">
        <x:v>公募上限区分が異なり、専門家調査が必要</x:v>
      </x:c>
      <x:c r="D6" s="78" t="str">
        <x:v>デジタル建物健診として図面・改修・屋根劣化を資産化</x:v>
      </x:c>
      <x:c r="E6" s="78" t="str">
        <x:v>施設カルテ/欠損リスト</x:v>
      </x:c>
      <x:c r="F6" s="78" t="str">
        <x:v>現地で安全性が確認できない</x:v>
      </x:c>
      <x:c r="G6" s="78" t="str">
        <x:v>建築士・構造設計者</x:v>
      </x:c>
      <x:c r="H6" s="78" t="str">
        <x:v>台帳整備・候補比較</x:v>
      </x:c>
      <x:c r="I6" s="78" t="str">
        <x:v>公式要件＋事業仮説</x:v>
      </x:c>
      <x:c r="J6" s="63" t="str">
        <x:v>https://www.eta.or.jp/offering/2026/psc_research/files/02_youryo.pdf</x:v>
      </x:c>
    </x:row>
    <x:row r="7" ht="36" customHeight="1">
      <x:c r="A7" s="64" t="n">
        <x:v>2</x:v>
      </x:c>
      <x:c r="B7" s="79" t="str">
        <x:v>100㎡以上</x:v>
      </x:c>
      <x:c r="C7" s="79" t="str">
        <x:v>事前調査の入口要件</x:v>
      </x:c>
      <x:c r="D7" s="79" t="str">
        <x:v>同年代・同構造の施設型テンプレートへ束ねる</x:v>
      </x:c>
      <x:c r="E7" s="79" t="str">
        <x:v>共通調査票/差分表</x:v>
      </x:c>
      <x:c r="F7" s="79" t="str">
        <x:v>施設ごとの適合が必要</x:v>
      </x:c>
      <x:c r="G7" s="79" t="str">
        <x:v>建築士等</x:v>
      </x:c>
      <x:c r="H7" s="79" t="str">
        <x:v>ポートフォリオ比較</x:v>
      </x:c>
      <x:c r="I7" s="79" t="str">
        <x:v>公式要件＋事業仮説</x:v>
      </x:c>
      <x:c r="J7" s="65" t="str">
        <x:v>https://www.eta.or.jp/offering/2026/psc_research/files/02_youryo.pdf</x:v>
      </x:c>
    </x:row>
    <x:row r="8" ht="36" customHeight="1">
      <x:c r="A8" s="64" t="n">
        <x:v>3</x:v>
      </x:c>
      <x:c r="B8" s="79" t="str">
        <x:v>自家消費50%以上</x:v>
      </x:c>
      <x:c r="C8" s="79" t="str">
        <x:v>設備導入事業の主要要件</x:v>
      </x:c>
      <x:c r="D8" s="79" t="str">
        <x:v>負荷・空調・冷凍・EV・蓄電池との共同設計</x:v>
      </x:c>
      <x:c r="E8" s="79" t="str">
        <x:v>時間別需給/感度</x:v>
      </x:c>
      <x:c r="F8" s="79" t="str">
        <x:v>需要変動・将来負荷</x:v>
      </x:c>
      <x:c r="G8" s="79" t="str">
        <x:v>電気設計者</x:v>
      </x:c>
      <x:c r="H8" s="79" t="str">
        <x:v>Biz/BPO需給試算</x:v>
      </x:c>
      <x:c r="I8" s="79" t="str">
        <x:v>公式要件＋事業仮説</x:v>
      </x:c>
      <x:c r="J8" s="65" t="str">
        <x:v>https://www.env.go.jp/press/press_05166.html</x:v>
      </x:c>
    </x:row>
    <x:row r="9" ht="36" customHeight="1">
      <x:c r="A9" s="64" t="n">
        <x:v>4</x:v>
      </x:c>
      <x:c r="B9" s="79" t="str">
        <x:v>2年以内導入</x:v>
      </x:c>
      <x:c r="C9" s="79" t="str">
        <x:v>計画事業後の実装義務</x:v>
      </x:c>
      <x:c r="D9" s="79" t="str">
        <x:v>予算・調達・製品供給・施工を逆算工程化</x:v>
      </x:c>
      <x:c r="E9" s="79" t="str">
        <x:v>実装ロードマップ</x:v>
      </x:c>
      <x:c r="F9" s="79" t="str">
        <x:v>供給・調達遅延</x:v>
      </x:c>
      <x:c r="G9" s="79" t="str">
        <x:v>調達/法務/設計</x:v>
      </x:c>
      <x:c r="H9" s="79" t="str">
        <x:v>工程・意思決定整理</x:v>
      </x:c>
      <x:c r="I9" s="79" t="str">
        <x:v>公式要件＋事業仮説</x:v>
      </x:c>
      <x:c r="J9" s="65" t="str">
        <x:v>https://www.eta.or.jp/offering/2026/psc_research/files/02_youryo.pdf</x:v>
      </x:c>
    </x:row>
    <x:row r="10" ht="36" customHeight="1">
      <x:c r="A10" s="64" t="n">
        <x:v>5</x:v>
      </x:c>
      <x:c r="B10" s="79" t="str">
        <x:v>公表義務</x:v>
      </x:c>
      <x:c r="C10" s="79" t="str">
        <x:v>導入予定・完了の公表</x:v>
      </x:c>
      <x:c r="D10" s="79" t="str">
        <x:v>共通指標のベンチマークDBに転換</x:v>
      </x:c>
      <x:c r="E10" s="79" t="str">
        <x:v>公表テンプレ/MRV</x:v>
      </x:c>
      <x:c r="F10" s="79" t="str">
        <x:v>機密・個人情報</x:v>
      </x:c>
      <x:c r="G10" s="79" t="str">
        <x:v>法務・広報</x:v>
      </x:c>
      <x:c r="H10" s="79" t="str">
        <x:v>効果整理・比較</x:v>
      </x:c>
      <x:c r="I10" s="79" t="str">
        <x:v>公式要件＋事業仮説</x:v>
      </x:c>
      <x:c r="J10" s="65" t="str">
        <x:v>https://www.eta.or.jp/offering/2026/psc_research/files/02_youryo.pdf</x:v>
      </x:c>
    </x:row>
    <x:row r="11" ht="36" customHeight="1">
      <x:c r="A11" s="64" t="n">
        <x:v>6</x:v>
      </x:c>
      <x:c r="B11" s="79" t="str">
        <x:v>JET対象製品</x:v>
      </x:c>
      <x:c r="C11" s="79" t="str">
        <x:v>性能評価対象のフィルム型PSC</x:v>
      </x:c>
      <x:c r="D11" s="79" t="str">
        <x:v>仕様・保証・供給時期レジストリ</x:v>
      </x:c>
      <x:c r="E11" s="79" t="str">
        <x:v>製品レジストリ</x:v>
      </x:c>
      <x:c r="F11" s="79" t="str">
        <x:v>一覧更新・供給変更</x:v>
      </x:c>
      <x:c r="G11" s="79" t="str">
        <x:v>メーカー/調達</x:v>
      </x:c>
      <x:c r="H11" s="79" t="str">
        <x:v>前提条件管理</x:v>
      </x:c>
      <x:c r="I11" s="79" t="str">
        <x:v>公式要件＋事業仮説</x:v>
      </x:c>
      <x:c r="J11" s="65" t="str">
        <x:v>https://www.eta.or.jp/offering/2026/psc_research/index.php</x:v>
      </x:c>
    </x:row>
    <x:row r="12" ht="36" customHeight="1">
      <x:c r="A12" s="64" t="n">
        <x:v>7</x:v>
      </x:c>
      <x:c r="B12" s="79" t="str">
        <x:v>JC-STAR</x:v>
      </x:c>
      <x:c r="C12" s="79" t="str">
        <x:v>対象IP機器は★1以上</x:v>
      </x:c>
      <x:c r="D12" s="79" t="str">
        <x:v>EMS/PCSを含むセキュア構成を早期設計</x:v>
      </x:c>
      <x:c r="E12" s="79" t="str">
        <x:v>機器・通信構成表</x:v>
      </x:c>
      <x:c r="F12" s="79" t="str">
        <x:v>対象判定・機器変更</x:v>
      </x:c>
      <x:c r="G12" s="79" t="str">
        <x:v>情報システム/電気</x:v>
      </x:c>
      <x:c r="H12" s="79" t="str">
        <x:v>要件トレース</x:v>
      </x:c>
      <x:c r="I12" s="79" t="str">
        <x:v>公式要件＋事業仮説</x:v>
      </x:c>
      <x:c r="J12" s="65" t="str">
        <x:v>https://www.eta.or.jp/offering/2026/psc_research/files/02_youryo.pdf</x:v>
      </x:c>
    </x:row>
    <x:row r="13" ht="36" customHeight="1">
      <x:c r="A13" s="64" t="n">
        <x:v>8</x:v>
      </x:c>
      <x:c r="B13" s="79" t="str">
        <x:v>接着・固定の経年</x:v>
      </x:c>
      <x:c r="C13" s="79" t="str">
        <x:v>風・雪・疲労・腐食等を総合評価</x:v>
      </x:c>
      <x:c r="D13" s="79" t="str">
        <x:v>施工記録と点検データを標準化</x:v>
      </x:c>
      <x:c r="E13" s="79" t="str">
        <x:v>施工QA/MRV</x:v>
      </x:c>
      <x:c r="F13" s="79" t="str">
        <x:v>長期実績不足</x:v>
      </x:c>
      <x:c r="G13" s="79" t="str">
        <x:v>設計者/施工者/メーカー</x:v>
      </x:c>
      <x:c r="H13" s="79" t="str">
        <x:v>データ比較</x:v>
      </x:c>
      <x:c r="I13" s="79" t="str">
        <x:v>ガイドライン＋事業仮説</x:v>
      </x:c>
      <x:c r="J13" s="65" t="str">
        <x:v>https://www.nedo.go.jp/news/press/AA5_101922.html</x:v>
      </x:c>
    </x:row>
    <x:row r="14" ht="36" customHeight="1">
      <x:c r="A14" s="64" t="n">
        <x:v>9</x:v>
      </x:c>
      <x:c r="B14" s="79" t="str">
        <x:v>BIPVは適用範囲外</x:v>
      </x:c>
      <x:c r="C14" s="79" t="str">
        <x:v>現行ガイドライン対象外</x:v>
      </x:c>
      <x:c r="D14" s="79" t="str">
        <x:v>建材・発電の責任分界と別規格を明示</x:v>
      </x:c>
      <x:c r="E14" s="79" t="str">
        <x:v>責任分界表</x:v>
      </x:c>
      <x:c r="F14" s="79" t="str">
        <x:v>建築・外装・耐火・防水</x:v>
      </x:c>
      <x:c r="G14" s="79" t="str">
        <x:v>建築士/外装/消防</x:v>
      </x:c>
      <x:c r="H14" s="79" t="str">
        <x:v>経済比較のみ支援</x:v>
      </x:c>
      <x:c r="I14" s="79" t="str">
        <x:v>ガイドライン＋事業仮説</x:v>
      </x:c>
      <x:c r="J14" s="65" t="str">
        <x:v>https://www.nedo.go.jp/news/press/AA5_101922.html</x:v>
      </x:c>
    </x:row>
    <x:row r="15" ht="36" customHeight="1">
      <x:c r="A15" s="64" t="n">
        <x:v>10</x:v>
      </x:c>
      <x:c r="B15" s="79" t="str">
        <x:v>高所/農業施設等は適用範囲外</x:v>
      </x:c>
      <x:c r="C15" s="79" t="str">
        <x:v>9m超、畜舎・園芸用施設等は対象外</x:v>
      </x:c>
      <x:c r="D15" s="79" t="str">
        <x:v>専用実証・標準化市場として切り分け</x:v>
      </x:c>
      <x:c r="E15" s="79" t="str">
        <x:v>適用範囲マトリクス</x:v>
      </x:c>
      <x:c r="F15" s="79" t="str">
        <x:v>別途設計根拠</x:v>
      </x:c>
      <x:c r="G15" s="79" t="str">
        <x:v>各分野専門家</x:v>
      </x:c>
      <x:c r="H15" s="79" t="str">
        <x:v>候補整理</x:v>
      </x:c>
      <x:c r="I15" s="79" t="str">
        <x:v>ガイドライン＋事業仮説</x:v>
      </x:c>
      <x:c r="J15" s="65" t="str">
        <x:v>https://www.nedo.go.jp/news/press/AA5_101922.html</x:v>
      </x:c>
    </x:row>
    <x:row r="16" ht="36" customHeight="1">
      <x:c r="A16" s="64" t="n">
        <x:v>11</x:v>
      </x:c>
      <x:c r="B16" s="79" t="str">
        <x:v>高い初期総事業費</x:v>
      </x:c>
      <x:c r="C16" s="79" t="str">
        <x:v>先行4件は約605～786万円/kWの単純計算</x:v>
      </x:c>
      <x:c r="D16" s="79" t="str">
        <x:v>発電価値・BCP・学習価値を分離し費目分解</x:v>
      </x:c>
      <x:c r="E16" s="79" t="str">
        <x:v>費目別LCOE/感度</x:v>
      </x:c>
      <x:c r="F16" s="79" t="str">
        <x:v>量産後も現場費が残る</x:v>
      </x:c>
      <x:c r="G16" s="79" t="str">
        <x:v>メーカー/施工/金融</x:v>
      </x:c>
      <x:c r="H16" s="79" t="str">
        <x:v>ROI・NPV・IRR感度</x:v>
      </x:c>
      <x:c r="I16" s="79" t="str">
        <x:v>公式値＋当社計算/仮説</x:v>
      </x:c>
      <x:c r="J16" s="65" t="str">
        <x:v>https://www.meti.go.jp/shingikai/energy_environment/perovskite_solar_cell/pdf/010_02_00.pdf</x:v>
      </x:c>
    </x:row>
    <x:row r="17" ht="36" customHeight="1">
      <x:c r="A17" s="66" t="n">
        <x:v>12</x:v>
      </x:c>
      <x:c r="B17" s="80" t="str">
        <x:v>リサイクル・廃棄</x:v>
      </x:c>
      <x:c r="C17" s="80" t="str">
        <x:v>2030年代後半に最大約50万t/年見通し、法案提出</x:v>
      </x:c>
      <x:c r="D17" s="80" t="str">
        <x:v>回収・材料・責任を調達仕様へ前倒し</x:v>
      </x:c>
      <x:c r="E17" s="80" t="str">
        <x:v>回収/残存価値前提</x:v>
      </x:c>
      <x:c r="F17" s="80" t="str">
        <x:v>法制度・技術未確定</x:v>
      </x:c>
      <x:c r="G17" s="80" t="str">
        <x:v>法務/メーカー</x:v>
      </x:c>
      <x:c r="H17" s="80" t="str">
        <x:v>経済前提整理</x:v>
      </x:c>
      <x:c r="I17" s="80" t="str">
        <x:v>公式公表値＋事業仮説</x:v>
      </x:c>
      <x:c r="J17" s="67" t="str">
        <x:v>https://www.meti.go.jp/press/2026/04/20260403002/20260403002.html</x:v>
      </x:c>
    </x:row>
  </x:sheetData>
  <x:mergeCells>
    <x:mergeCell ref="A1:J2"/>
    <x:mergeCell ref="A3:J3"/>
  </x:mergeCells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6" hidden="0" customWidth="1"/>
    <x:col min="2" max="2" width="22" hidden="0" customWidth="1"/>
    <x:col min="3" max="3" width="22" hidden="0" customWidth="1"/>
    <x:col min="4" max="4" width="22" hidden="0" customWidth="1"/>
    <x:col min="5" max="5" width="12" hidden="0" customWidth="1"/>
    <x:col min="6" max="6" width="17" hidden="0" customWidth="1"/>
    <x:col min="7" max="7" width="17" hidden="0" customWidth="1"/>
    <x:col min="8" max="8" width="17" hidden="0" customWidth="1"/>
    <x:col min="9" max="9" width="17" hidden="0" customWidth="1"/>
    <x:col min="10" max="10" width="17" hidden="0" customWidth="1"/>
    <x:col min="11" max="11" width="17" hidden="0" customWidth="1"/>
    <x:col min="12" max="12" width="19" hidden="0" customWidth="1"/>
    <x:col min="13" max="13" width="19" hidden="0" customWidth="1"/>
    <x:col min="14" max="14" width="19" hidden="0" customWidth="1"/>
    <x:col min="15" max="15" width="19" hidden="0" customWidth="1"/>
    <x:col min="16" max="16" width="19" hidden="0" customWidth="1"/>
    <x:col min="17" max="17" width="19" hidden="0" customWidth="1"/>
    <x:col min="18" max="18" width="13" hidden="0" customWidth="1"/>
    <x:col min="19" max="19" width="13" hidden="0" customWidth="1"/>
    <x:col min="20" max="20" width="13" hidden="0" customWidth="1"/>
    <x:col min="21" max="21" width="13" hidden="0" customWidth="1"/>
    <x:col min="22" max="22" width="13" hidden="0" customWidth="1"/>
    <x:col min="23" max="23" width="13" hidden="0" customWidth="1"/>
    <x:col min="24" max="24" width="13" hidden="0" customWidth="1"/>
    <x:col min="25" max="25" width="15" hidden="0" customWidth="1"/>
    <x:col min="26" max="26" width="15" hidden="0" customWidth="1"/>
    <x:col min="27" max="27" width="42" hidden="0" customWidth="1"/>
  </x:cols>
  <x:sheetData>
    <x:row r="1" ht="30" customHeight="1">
      <x:c r="A1" s="3" t="str">
        <x:v>施設ポートフォリオ簡易診断（30施設）</x:v>
      </x:c>
      <x:c r="B1" s="3" t="str">
        <x:v>施設ポートフォリオ簡易診断（30施設）</x:v>
      </x:c>
      <x:c r="C1" s="3" t="str">
        <x:v>施設ポートフォリオ簡易診断（30施設）</x:v>
      </x:c>
      <x:c r="D1" s="3" t="str">
        <x:v>施設ポートフォリオ簡易診断（30施設）</x:v>
      </x:c>
      <x:c r="E1" s="3" t="str">
        <x:v>施設ポートフォリオ簡易診断（30施設）</x:v>
      </x:c>
      <x:c r="F1" s="3" t="str">
        <x:v>施設ポートフォリオ簡易診断（30施設）</x:v>
      </x:c>
      <x:c r="G1" s="3" t="str">
        <x:v>施設ポートフォリオ簡易診断（30施設）</x:v>
      </x:c>
      <x:c r="H1" s="3" t="str">
        <x:v>施設ポートフォリオ簡易診断（30施設）</x:v>
      </x:c>
      <x:c r="I1" s="3" t="str">
        <x:v>施設ポートフォリオ簡易診断（30施設）</x:v>
      </x:c>
      <x:c r="J1" s="3" t="str">
        <x:v>施設ポートフォリオ簡易診断（30施設）</x:v>
      </x:c>
      <x:c r="K1" s="3" t="str">
        <x:v>施設ポートフォリオ簡易診断（30施設）</x:v>
      </x:c>
      <x:c r="L1" s="3" t="str">
        <x:v>施設ポートフォリオ簡易診断（30施設）</x:v>
      </x:c>
      <x:c r="M1" s="3" t="str">
        <x:v>施設ポートフォリオ簡易診断（30施設）</x:v>
      </x:c>
      <x:c r="N1" s="3" t="str">
        <x:v>施設ポートフォリオ簡易診断（30施設）</x:v>
      </x:c>
      <x:c r="O1" s="3" t="str">
        <x:v>施設ポートフォリオ簡易診断（30施設）</x:v>
      </x:c>
      <x:c r="P1" s="3" t="str">
        <x:v>施設ポートフォリオ簡易診断（30施設）</x:v>
      </x:c>
      <x:c r="Q1" s="3" t="str">
        <x:v>施設ポートフォリオ簡易診断（30施設）</x:v>
      </x:c>
      <x:c r="R1" s="3" t="str">
        <x:v>施設ポートフォリオ簡易診断（30施設）</x:v>
      </x:c>
      <x:c r="S1" s="3" t="str">
        <x:v>施設ポートフォリオ簡易診断（30施設）</x:v>
      </x:c>
      <x:c r="T1" s="3" t="str">
        <x:v>施設ポートフォリオ簡易診断（30施設）</x:v>
      </x:c>
      <x:c r="U1" s="3" t="str">
        <x:v>施設ポートフォリオ簡易診断（30施設）</x:v>
      </x:c>
      <x:c r="V1" s="3" t="str">
        <x:v>施設ポートフォリオ簡易診断（30施設）</x:v>
      </x:c>
      <x:c r="W1" s="3" t="str">
        <x:v>施設ポートフォリオ簡易診断（30施設）</x:v>
      </x:c>
      <x:c r="X1" s="3" t="str">
        <x:v>施設ポートフォリオ簡易診断（30施設）</x:v>
      </x:c>
      <x:c r="Y1" s="3" t="str">
        <x:v>施設ポートフォリオ簡易診断（30施設）</x:v>
      </x:c>
      <x:c r="Z1" s="3" t="str">
        <x:v>施設ポートフォリオ簡易診断（30施設）</x:v>
      </x:c>
      <x:c r="AA1" s="3" t="str">
        <x:v>施設ポートフォリオ簡易診断（30施設）</x:v>
      </x:c>
    </x:row>
    <x:row r="2" ht="30" customHeight="1">
      <x:c r="A2" s="3" t="str">
        <x:v>施設ポートフォリオ簡易診断（30施設）</x:v>
      </x:c>
      <x:c r="B2" s="3" t="str">
        <x:v>施設ポートフォリオ簡易診断（30施設）</x:v>
      </x:c>
      <x:c r="C2" s="3" t="str">
        <x:v>施設ポートフォリオ簡易診断（30施設）</x:v>
      </x:c>
      <x:c r="D2" s="3" t="str">
        <x:v>施設ポートフォリオ簡易診断（30施設）</x:v>
      </x:c>
      <x:c r="E2" s="3" t="str">
        <x:v>施設ポートフォリオ簡易診断（30施設）</x:v>
      </x:c>
      <x:c r="F2" s="3" t="str">
        <x:v>施設ポートフォリオ簡易診断（30施設）</x:v>
      </x:c>
      <x:c r="G2" s="3" t="str">
        <x:v>施設ポートフォリオ簡易診断（30施設）</x:v>
      </x:c>
      <x:c r="H2" s="3" t="str">
        <x:v>施設ポートフォリオ簡易診断（30施設）</x:v>
      </x:c>
      <x:c r="I2" s="3" t="str">
        <x:v>施設ポートフォリオ簡易診断（30施設）</x:v>
      </x:c>
      <x:c r="J2" s="3" t="str">
        <x:v>施設ポートフォリオ簡易診断（30施設）</x:v>
      </x:c>
      <x:c r="K2" s="3" t="str">
        <x:v>施設ポートフォリオ簡易診断（30施設）</x:v>
      </x:c>
      <x:c r="L2" s="3" t="str">
        <x:v>施設ポートフォリオ簡易診断（30施設）</x:v>
      </x:c>
      <x:c r="M2" s="3" t="str">
        <x:v>施設ポートフォリオ簡易診断（30施設）</x:v>
      </x:c>
      <x:c r="N2" s="3" t="str">
        <x:v>施設ポートフォリオ簡易診断（30施設）</x:v>
      </x:c>
      <x:c r="O2" s="3" t="str">
        <x:v>施設ポートフォリオ簡易診断（30施設）</x:v>
      </x:c>
      <x:c r="P2" s="3" t="str">
        <x:v>施設ポートフォリオ簡易診断（30施設）</x:v>
      </x:c>
      <x:c r="Q2" s="3" t="str">
        <x:v>施設ポートフォリオ簡易診断（30施設）</x:v>
      </x:c>
      <x:c r="R2" s="3" t="str">
        <x:v>施設ポートフォリオ簡易診断（30施設）</x:v>
      </x:c>
      <x:c r="S2" s="3" t="str">
        <x:v>施設ポートフォリオ簡易診断（30施設）</x:v>
      </x:c>
      <x:c r="T2" s="3" t="str">
        <x:v>施設ポートフォリオ簡易診断（30施設）</x:v>
      </x:c>
      <x:c r="U2" s="3" t="str">
        <x:v>施設ポートフォリオ簡易診断（30施設）</x:v>
      </x:c>
      <x:c r="V2" s="3" t="str">
        <x:v>施設ポートフォリオ簡易診断（30施設）</x:v>
      </x:c>
      <x:c r="W2" s="3" t="str">
        <x:v>施設ポートフォリオ簡易診断（30施設）</x:v>
      </x:c>
      <x:c r="X2" s="3" t="str">
        <x:v>施設ポートフォリオ簡易診断（30施設）</x:v>
      </x:c>
      <x:c r="Y2" s="3" t="str">
        <x:v>施設ポートフォリオ簡易診断（30施設）</x:v>
      </x:c>
      <x:c r="Z2" s="3" t="str">
        <x:v>施設ポートフォリオ簡易診断（30施設）</x:v>
      </x:c>
      <x:c r="AA2" s="3" t="str">
        <x:v>施設ポートフォリオ簡易診断（30施設）</x:v>
      </x:c>
    </x:row>
    <x:row r="3" ht="28" customHeight="1">
      <x:c r="A3" s="7" t="str">
        <x:v>青セルへ入力。判定は候補抽出専用で、構造安全・施工可否・補助対象を確定しない。容量係数は政府施設ポテンシャルの単純除算値。</x:v>
      </x:c>
      <x:c r="B3" s="7" t="str">
        <x:v>青セルへ入力。判定は候補抽出専用で、構造安全・施工可否・補助対象を確定しない。容量係数は政府施設ポテンシャルの単純除算値。</x:v>
      </x:c>
      <x:c r="C3" s="7" t="str">
        <x:v>青セルへ入力。判定は候補抽出専用で、構造安全・施工可否・補助対象を確定しない。容量係数は政府施設ポテンシャルの単純除算値。</x:v>
      </x:c>
      <x:c r="D3" s="7" t="str">
        <x:v>青セルへ入力。判定は候補抽出専用で、構造安全・施工可否・補助対象を確定しない。容量係数は政府施設ポテンシャルの単純除算値。</x:v>
      </x:c>
      <x:c r="E3" s="7" t="str">
        <x:v>青セルへ入力。判定は候補抽出専用で、構造安全・施工可否・補助対象を確定しない。容量係数は政府施設ポテンシャルの単純除算値。</x:v>
      </x:c>
      <x:c r="F3" s="7" t="str">
        <x:v>青セルへ入力。判定は候補抽出専用で、構造安全・施工可否・補助対象を確定しない。容量係数は政府施設ポテンシャルの単純除算値。</x:v>
      </x:c>
      <x:c r="G3" s="7" t="str">
        <x:v>青セルへ入力。判定は候補抽出専用で、構造安全・施工可否・補助対象を確定しない。容量係数は政府施設ポテンシャルの単純除算値。</x:v>
      </x:c>
      <x:c r="H3" s="7" t="str">
        <x:v>青セルへ入力。判定は候補抽出専用で、構造安全・施工可否・補助対象を確定しない。容量係数は政府施設ポテンシャルの単純除算値。</x:v>
      </x:c>
      <x:c r="I3" s="7" t="str">
        <x:v>青セルへ入力。判定は候補抽出専用で、構造安全・施工可否・補助対象を確定しない。容量係数は政府施設ポテンシャルの単純除算値。</x:v>
      </x:c>
      <x:c r="J3" s="7" t="str">
        <x:v>青セルへ入力。判定は候補抽出専用で、構造安全・施工可否・補助対象を確定しない。容量係数は政府施設ポテンシャルの単純除算値。</x:v>
      </x:c>
      <x:c r="K3" s="7" t="str">
        <x:v>青セルへ入力。判定は候補抽出専用で、構造安全・施工可否・補助対象を確定しない。容量係数は政府施設ポテンシャルの単純除算値。</x:v>
      </x:c>
      <x:c r="L3" s="7" t="str">
        <x:v>青セルへ入力。判定は候補抽出専用で、構造安全・施工可否・補助対象を確定しない。容量係数は政府施設ポテンシャルの単純除算値。</x:v>
      </x:c>
      <x:c r="M3" s="7" t="str">
        <x:v>青セルへ入力。判定は候補抽出専用で、構造安全・施工可否・補助対象を確定しない。容量係数は政府施設ポテンシャルの単純除算値。</x:v>
      </x:c>
      <x:c r="N3" s="7" t="str">
        <x:v>青セルへ入力。判定は候補抽出専用で、構造安全・施工可否・補助対象を確定しない。容量係数は政府施設ポテンシャルの単純除算値。</x:v>
      </x:c>
      <x:c r="O3" s="7" t="str">
        <x:v>青セルへ入力。判定は候補抽出専用で、構造安全・施工可否・補助対象を確定しない。容量係数は政府施設ポテンシャルの単純除算値。</x:v>
      </x:c>
      <x:c r="P3" s="7" t="str">
        <x:v>青セルへ入力。判定は候補抽出専用で、構造安全・施工可否・補助対象を確定しない。容量係数は政府施設ポテンシャルの単純除算値。</x:v>
      </x:c>
      <x:c r="Q3" s="7" t="str">
        <x:v>青セルへ入力。判定は候補抽出専用で、構造安全・施工可否・補助対象を確定しない。容量係数は政府施設ポテンシャルの単純除算値。</x:v>
      </x:c>
      <x:c r="R3" s="7" t="str">
        <x:v>青セルへ入力。判定は候補抽出専用で、構造安全・施工可否・補助対象を確定しない。容量係数は政府施設ポテンシャルの単純除算値。</x:v>
      </x:c>
      <x:c r="S3" s="7" t="str">
        <x:v>青セルへ入力。判定は候補抽出専用で、構造安全・施工可否・補助対象を確定しない。容量係数は政府施設ポテンシャルの単純除算値。</x:v>
      </x:c>
      <x:c r="T3" s="7" t="str">
        <x:v>青セルへ入力。判定は候補抽出専用で、構造安全・施工可否・補助対象を確定しない。容量係数は政府施設ポテンシャルの単純除算値。</x:v>
      </x:c>
      <x:c r="U3" s="7" t="str">
        <x:v>青セルへ入力。判定は候補抽出専用で、構造安全・施工可否・補助対象を確定しない。容量係数は政府施設ポテンシャルの単純除算値。</x:v>
      </x:c>
      <x:c r="V3" s="7" t="str">
        <x:v>青セルへ入力。判定は候補抽出専用で、構造安全・施工可否・補助対象を確定しない。容量係数は政府施設ポテンシャルの単純除算値。</x:v>
      </x:c>
      <x:c r="W3" s="7" t="str">
        <x:v>青セルへ入力。判定は候補抽出専用で、構造安全・施工可否・補助対象を確定しない。容量係数は政府施設ポテンシャルの単純除算値。</x:v>
      </x:c>
      <x:c r="X3" s="7" t="str">
        <x:v>青セルへ入力。判定は候補抽出専用で、構造安全・施工可否・補助対象を確定しない。容量係数は政府施設ポテンシャルの単純除算値。</x:v>
      </x:c>
      <x:c r="Y3" s="7" t="str">
        <x:v>青セルへ入力。判定は候補抽出専用で、構造安全・施工可否・補助対象を確定しない。容量係数は政府施設ポテンシャルの単純除算値。</x:v>
      </x:c>
      <x:c r="Z3" s="7" t="str">
        <x:v>青セルへ入力。判定は候補抽出専用で、構造安全・施工可否・補助対象を確定しない。容量係数は政府施設ポテンシャルの単純除算値。</x:v>
      </x:c>
      <x:c r="AA3" s="7" t="str">
        <x:v>青セルへ入力。判定は候補抽出専用で、構造安全・施工可否・補助対象を確定しない。容量係数は政府施設ポテンシャルの単純除算値。</x:v>
      </x:c>
    </x:row>
    <x:row r="5" ht="24" customHeight="1">
      <x:c r="A5" s="38" t="str">
        <x:v>スコア配点（合計100点）</x:v>
      </x:c>
      <x:c r="B5" s="38" t="str">
        <x:v>スコア配点（合計100点）</x:v>
      </x:c>
      <x:c r="C5" s="38" t="str">
        <x:v>スコア配点（合計100点）</x:v>
      </x:c>
      <x:c r="D5" s="38" t="str">
        <x:v>スコア配点（合計100点）</x:v>
      </x:c>
      <x:c r="E5" s="38" t="str">
        <x:v>スコア配点（合計100点）</x:v>
      </x:c>
      <x:c r="F5" s="38" t="str">
        <x:v>スコア配点（合計100点）</x:v>
      </x:c>
      <x:c r="G5" s="38" t="str">
        <x:v>スコア配点（合計100点）</x:v>
      </x:c>
      <x:c r="H5" s="38" t="str">
        <x:v>スコア配点（合計100点）</x:v>
      </x:c>
      <x:c r="J5" s="155" t="str">
        <x:v>判定ロジック：対象外→通常PV比較→優先調査（80点以上）→追加情報（60点以上）→保留</x:v>
      </x:c>
      <x:c r="K5" s="155" t="str">
        <x:v>判定ロジック：対象外→通常PV比較→優先調査（80点以上）→追加情報（60点以上）→保留</x:v>
      </x:c>
      <x:c r="L5" s="155" t="str">
        <x:v>判定ロジック：対象外→通常PV比較→優先調査（80点以上）→追加情報（60点以上）→保留</x:v>
      </x:c>
      <x:c r="M5" s="155" t="str">
        <x:v>判定ロジック：対象外→通常PV比較→優先調査（80点以上）→追加情報（60点以上）→保留</x:v>
      </x:c>
      <x:c r="N5" s="155" t="str">
        <x:v>判定ロジック：対象外→通常PV比較→優先調査（80点以上）→追加情報（60点以上）→保留</x:v>
      </x:c>
      <x:c r="O5" s="155" t="str">
        <x:v>判定ロジック：対象外→通常PV比較→優先調査（80点以上）→追加情報（60点以上）→保留</x:v>
      </x:c>
      <x:c r="P5" s="155" t="str">
        <x:v>判定ロジック：対象外→通常PV比較→優先調査（80点以上）→追加情報（60点以上）→保留</x:v>
      </x:c>
      <x:c r="Q5" s="155" t="str">
        <x:v>判定ロジック：対象外→通常PV比較→優先調査（80点以上）→追加情報（60点以上）→保留</x:v>
      </x:c>
    </x:row>
    <x:row r="6" ht="32" customHeight="1">
      <x:c r="A6" s="47" t="str">
        <x:v>評価</x:v>
      </x:c>
      <x:c r="B6" s="71" t="str">
        <x:v>面積100㎡</x:v>
      </x:c>
      <x:c r="C6" s="71" t="str">
        <x:v>通常PV困難</x:v>
      </x:c>
      <x:c r="D6" s="71" t="str">
        <x:v>PSC可能性</x:v>
      </x:c>
      <x:c r="E6" s="71" t="str">
        <x:v>負荷データ</x:v>
      </x:c>
      <x:c r="F6" s="71" t="str">
        <x:v>自家消費50%</x:v>
      </x:c>
      <x:c r="G6" s="71" t="str">
        <x:v>2年・公表・FIT</x:v>
      </x:c>
      <x:c r="H6" s="48" t="str">
        <x:v>専門家体制</x:v>
      </x:c>
    </x:row>
    <x:row r="7" ht="36" customHeight="1">
      <x:c r="A7" s="62" t="str">
        <x:v>配点</x:v>
      </x:c>
      <x:c r="B7" s="122" t="n">
        <x:v>15</x:v>
      </x:c>
      <x:c r="C7" s="122" t="n">
        <x:v>20</x:v>
      </x:c>
      <x:c r="D7" s="122" t="n">
        <x:v>10</x:v>
      </x:c>
      <x:c r="E7" s="122" t="n">
        <x:v>10</x:v>
      </x:c>
      <x:c r="F7" s="122" t="n">
        <x:v>15</x:v>
      </x:c>
      <x:c r="G7" s="122" t="n">
        <x:v>20</x:v>
      </x:c>
      <x:c r="H7" s="177" t="n">
        <x:v>10</x:v>
      </x:c>
    </x:row>
    <x:row r="8" ht="36" customHeight="1">
      <x:c r="A8" s="66" t="str">
        <x:v>意味</x:v>
      </x:c>
      <x:c r="B8" s="80" t="str">
        <x:v>入口要件</x:v>
      </x:c>
      <x:c r="C8" s="80" t="str">
        <x:v>設置必然性</x:v>
      </x:c>
      <x:c r="D8" s="80" t="str">
        <x:v>一次判断</x:v>
      </x:c>
      <x:c r="E8" s="80" t="str">
        <x:v>30分/1時間を優先</x:v>
      </x:c>
      <x:c r="F8" s="80" t="str">
        <x:v>設備公募要件</x:v>
      </x:c>
      <x:c r="G8" s="80" t="str">
        <x:v>実行可能性合計</x:v>
      </x:c>
      <x:c r="H8" s="67" t="str">
        <x:v>安全判断体制</x:v>
      </x:c>
    </x:row>
    <x:row r="10" ht="32" customHeight="1">
      <x:c r="A10" s="47" t="str">
        <x:v>No</x:v>
      </x:c>
      <x:c r="B10" s="71" t="str">
        <x:v>施設名</x:v>
      </x:c>
      <x:c r="C10" s="71" t="str">
        <x:v>所有者/部門</x:v>
      </x:c>
      <x:c r="D10" s="71" t="str">
        <x:v>用途</x:v>
      </x:c>
      <x:c r="E10" s="71" t="str">
        <x:v>候補面</x:v>
      </x:c>
      <x:c r="F10" s="71" t="str">
        <x:v>調査面積(㎡)</x:v>
      </x:c>
      <x:c r="G10" s="71" t="str">
        <x:v>構造計算書</x:v>
      </x:c>
      <x:c r="H10" s="71" t="str">
        <x:v>通常PV困難</x:v>
      </x:c>
      <x:c r="I10" s="71" t="str">
        <x:v>PSC可能性</x:v>
      </x:c>
      <x:c r="J10" s="71" t="str">
        <x:v>負荷データ</x:v>
      </x:c>
      <x:c r="K10" s="71" t="str">
        <x:v>年間使用量(kWh)</x:v>
      </x:c>
      <x:c r="L10" s="71" t="str">
        <x:v>参考係数(kW/㎡)</x:v>
      </x:c>
      <x:c r="M10" s="71" t="str">
        <x:v>参考容量(kW)</x:v>
      </x:c>
      <x:c r="N10" s="71" t="str">
        <x:v>想定発電量(kWh/kW年)</x:v>
      </x:c>
      <x:c r="O10" s="71" t="str">
        <x:v>年間発電量(kWh)</x:v>
      </x:c>
      <x:c r="P10" s="71" t="str">
        <x:v>自家消費率</x:v>
      </x:c>
      <x:c r="Q10" s="71" t="str">
        <x:v>自家消費電力量(kWh)</x:v>
      </x:c>
      <x:c r="R10" s="71" t="str">
        <x:v>100㎡</x:v>
      </x:c>
      <x:c r="S10" s="71" t="str">
        <x:v>5kW</x:v>
      </x:c>
      <x:c r="T10" s="71" t="str">
        <x:v>50%</x:v>
      </x:c>
      <x:c r="U10" s="71" t="str">
        <x:v>2年以内</x:v>
      </x:c>
      <x:c r="V10" s="71" t="str">
        <x:v>公表可</x:v>
      </x:c>
      <x:c r="W10" s="71" t="str">
        <x:v>FIT/FIP不使用</x:v>
      </x:c>
      <x:c r="X10" s="71" t="str">
        <x:v>専門家体制</x:v>
      </x:c>
      <x:c r="Y10" s="71" t="str">
        <x:v>スコア</x:v>
      </x:c>
      <x:c r="Z10" s="71" t="str">
        <x:v>一次判定</x:v>
      </x:c>
      <x:c r="AA10" s="48" t="str">
        <x:v>不足情報/次アクション</x:v>
      </x:c>
    </x:row>
    <x:row r="11" ht="36" customHeight="1">
      <x:c r="A11" s="62" t="n">
        <x:v>1</x:v>
      </x:c>
      <x:c r="B11" s="178" t="str">
        <x:v>[入力例] 体育館A</x:v>
      </x:c>
      <x:c r="C11" s="178" t="str">
        <x:v>自治体A</x:v>
      </x:c>
      <x:c r="D11" s="178" t="str">
        <x:v>学校体育館</x:v>
      </x:c>
      <x:c r="E11" s="178" t="str">
        <x:v>屋根</x:v>
      </x:c>
      <x:c r="F11" s="190" t="n">
        <x:v>1200</x:v>
      </x:c>
      <x:c r="G11" s="178" t="str">
        <x:v>なし</x:v>
      </x:c>
      <x:c r="H11" s="178" t="str">
        <x:v>はい</x:v>
      </x:c>
      <x:c r="I11" s="178" t="str">
        <x:v>要確認</x:v>
      </x:c>
      <x:c r="J11" s="178" t="str">
        <x:v>30分</x:v>
      </x:c>
      <x:c r="K11" s="190" t="n">
        <x:v>850000</x:v>
      </x:c>
      <x:c r="L11" s="193" t="n">
        <x:f>IF(E11="屋根",'政府施設ポテンシャル'!$E$6,IF(E11="壁",'政府施設ポテンシャル'!$E$7,IF(E11="窓",'政府施設ポテンシャル'!$E$8,"")))</x:f>
        <x:v>0.06699991016400061</x:v>
      </x:c>
      <x:c r="M11" s="196" t="n">
        <x:f>IF(OR(F11="",L11=""),"",F11*L11)</x:f>
        <x:v>80.39989219680074</x:v>
      </x:c>
      <x:c r="N11" s="190" t="n">
        <x:v>1000</x:v>
      </x:c>
      <x:c r="O11" s="199" t="n">
        <x:f>IF(OR(M11="",N11=""),"",M11*N11)</x:f>
        <x:v>80399.89219680073</x:v>
      </x:c>
      <x:c r="P11" s="190" t="n">
        <x:v>0.65</x:v>
      </x:c>
      <x:c r="Q11" s="199" t="n">
        <x:f>IF(OR(O11="",P11=""),"",O11*P11)</x:f>
        <x:v>52259.92992792048</x:v>
      </x:c>
      <x:c r="R11" s="184" t="str">
        <x:f>IF(F11="","未入力",IF(F11&gt;=100,"○","×"))</x:f>
        <x:v>○</x:v>
      </x:c>
      <x:c r="S11" s="184" t="str">
        <x:f>IF(M11="","未算定",IF(M11&gt;=5,"○","×"))</x:f>
        <x:v>○</x:v>
      </x:c>
      <x:c r="T11" s="184" t="str">
        <x:f>IF(P11="","未入力",IF(P11&gt;=0.5,"○","×"))</x:f>
        <x:v>○</x:v>
      </x:c>
      <x:c r="U11" s="178" t="str">
        <x:v>はい</x:v>
      </x:c>
      <x:c r="V11" s="178" t="str">
        <x:v>はい</x:v>
      </x:c>
      <x:c r="W11" s="178" t="str">
        <x:v>はい</x:v>
      </x:c>
      <x:c r="X11" s="178" t="str">
        <x:v>はい</x:v>
      </x:c>
      <x:c r="Y11" s="202" t="n">
        <x:f>IF(B11="","",IF(R11="○",15,0)+IF(H11="はい",20,0)+IF(I11="はい",10,0)+IF(OR(J11="30分",J11="1時間"),10,IF(J11="月間",5,0))+IF(T11="○",15,0)+IF(U11="はい",7,0)+IF(V11="はい",6,0)+IF(W11="はい",7,0)+IF(X11="はい",10,0))</x:f>
        <x:v>90</x:v>
      </x:c>
      <x:c r="Z11" s="184" t="str">
        <x:f>IF(B11="","",IF(I11="いいえ","対象外",IF(H11="いいえ","通常PV比較優先",IF(Y11&gt;=80,"優先調査",IF(Y11&gt;=60,"追加情報","保留")))))</x:f>
        <x:v>優先調査</x:v>
      </x:c>
      <x:c r="AA11" s="181" t="str">
        <x:v>入力例。数値は架空。実案件では置換してください</x:v>
      </x:c>
    </x:row>
    <x:row r="12" ht="36" customHeight="1">
      <x:c r="A12" s="64" t="n">
        <x:v>2</x:v>
      </x:c>
      <x:c r="B12" s="179" t="str"/>
      <x:c r="C12" s="179" t="str"/>
      <x:c r="D12" s="179" t="str"/>
      <x:c r="E12" s="179" t="str">
        <x:v>屋根</x:v>
      </x:c>
      <x:c r="F12" s="191"/>
      <x:c r="G12" s="179" t="str">
        <x:v>不明</x:v>
      </x:c>
      <x:c r="H12" s="179" t="str">
        <x:v>要確認</x:v>
      </x:c>
      <x:c r="I12" s="179" t="str">
        <x:v>要確認</x:v>
      </x:c>
      <x:c r="J12" s="179" t="str">
        <x:v>なし</x:v>
      </x:c>
      <x:c r="K12" s="191"/>
      <x:c r="L12" s="194" t="n">
        <x:f>IF(E12="屋根",'政府施設ポテンシャル'!$E$6,IF(E12="壁",'政府施設ポテンシャル'!$E$7,IF(E12="窓",'政府施設ポテンシャル'!$E$8,"")))</x:f>
        <x:v>0.06699991016400061</x:v>
      </x:c>
      <x:c r="M12" s="197" t="str">
        <x:f>IF(OR(F12="",L12=""),"",F12*L12)</x:f>
      </x:c>
      <x:c r="N12" s="191"/>
      <x:c r="O12" s="200" t="str">
        <x:f>IF(OR(M12="",N12=""),"",M12*N12)</x:f>
      </x:c>
      <x:c r="P12" s="191"/>
      <x:c r="Q12" s="200" t="str">
        <x:f>IF(OR(O12="",P12=""),"",O12*P12)</x:f>
      </x:c>
      <x:c r="R12" s="185" t="str">
        <x:f>IF(F12="","未入力",IF(F12&gt;=100,"○","×"))</x:f>
        <x:v>未入力</x:v>
      </x:c>
      <x:c r="S12" s="185" t="str">
        <x:f>IF(M12="","未算定",IF(M12&gt;=5,"○","×"))</x:f>
        <x:v>未算定</x:v>
      </x:c>
      <x:c r="T12" s="185" t="str">
        <x:f>IF(P12="","未入力",IF(P12&gt;=0.5,"○","×"))</x:f>
        <x:v>未入力</x:v>
      </x:c>
      <x:c r="U12" s="179" t="str">
        <x:v>要確認</x:v>
      </x:c>
      <x:c r="V12" s="179" t="str">
        <x:v>要確認</x:v>
      </x:c>
      <x:c r="W12" s="179" t="str">
        <x:v>はい</x:v>
      </x:c>
      <x:c r="X12" s="179" t="str">
        <x:v>要確認</x:v>
      </x:c>
      <x:c r="Y12" s="203" t="str">
        <x:f>IF(B12="","",IF(R12="○",15,0)+IF(H12="はい",20,0)+IF(I12="はい",10,0)+IF(OR(J12="30分",J12="1時間"),10,IF(J12="月間",5,0))+IF(T12="○",15,0)+IF(U12="はい",7,0)+IF(V12="はい",6,0)+IF(W12="はい",7,0)+IF(X12="はい",10,0))</x:f>
      </x:c>
      <x:c r="Z12" s="185" t="str">
        <x:f>IF(B12="","",IF(I12="いいえ","対象外",IF(H12="いいえ","通常PV比較優先",IF(Y12&gt;=80,"優先調査",IF(Y12&gt;=60,"追加情報","保留")))))</x:f>
      </x:c>
      <x:c r="AA12" s="182" t="str"/>
    </x:row>
    <x:row r="13" ht="36" customHeight="1">
      <x:c r="A13" s="64" t="n">
        <x:v>3</x:v>
      </x:c>
      <x:c r="B13" s="179" t="str"/>
      <x:c r="C13" s="179" t="str"/>
      <x:c r="D13" s="179" t="str"/>
      <x:c r="E13" s="179" t="str">
        <x:v>屋根</x:v>
      </x:c>
      <x:c r="F13" s="191"/>
      <x:c r="G13" s="179" t="str">
        <x:v>不明</x:v>
      </x:c>
      <x:c r="H13" s="179" t="str">
        <x:v>要確認</x:v>
      </x:c>
      <x:c r="I13" s="179" t="str">
        <x:v>要確認</x:v>
      </x:c>
      <x:c r="J13" s="179" t="str">
        <x:v>なし</x:v>
      </x:c>
      <x:c r="K13" s="191"/>
      <x:c r="L13" s="194" t="n">
        <x:f>IF(E13="屋根",'政府施設ポテンシャル'!$E$6,IF(E13="壁",'政府施設ポテンシャル'!$E$7,IF(E13="窓",'政府施設ポテンシャル'!$E$8,"")))</x:f>
        <x:v>0.06699991016400061</x:v>
      </x:c>
      <x:c r="M13" s="197" t="str">
        <x:f>IF(OR(F13="",L13=""),"",F13*L13)</x:f>
      </x:c>
      <x:c r="N13" s="191"/>
      <x:c r="O13" s="200" t="str">
        <x:f>IF(OR(M13="",N13=""),"",M13*N13)</x:f>
      </x:c>
      <x:c r="P13" s="191"/>
      <x:c r="Q13" s="200" t="str">
        <x:f>IF(OR(O13="",P13=""),"",O13*P13)</x:f>
      </x:c>
      <x:c r="R13" s="185" t="str">
        <x:f>IF(F13="","未入力",IF(F13&gt;=100,"○","×"))</x:f>
        <x:v>未入力</x:v>
      </x:c>
      <x:c r="S13" s="185" t="str">
        <x:f>IF(M13="","未算定",IF(M13&gt;=5,"○","×"))</x:f>
        <x:v>未算定</x:v>
      </x:c>
      <x:c r="T13" s="185" t="str">
        <x:f>IF(P13="","未入力",IF(P13&gt;=0.5,"○","×"))</x:f>
        <x:v>未入力</x:v>
      </x:c>
      <x:c r="U13" s="179" t="str">
        <x:v>要確認</x:v>
      </x:c>
      <x:c r="V13" s="179" t="str">
        <x:v>要確認</x:v>
      </x:c>
      <x:c r="W13" s="179" t="str">
        <x:v>はい</x:v>
      </x:c>
      <x:c r="X13" s="179" t="str">
        <x:v>要確認</x:v>
      </x:c>
      <x:c r="Y13" s="203" t="str">
        <x:f>IF(B13="","",IF(R13="○",15,0)+IF(H13="はい",20,0)+IF(I13="はい",10,0)+IF(OR(J13="30分",J13="1時間"),10,IF(J13="月間",5,0))+IF(T13="○",15,0)+IF(U13="はい",7,0)+IF(V13="はい",6,0)+IF(W13="はい",7,0)+IF(X13="はい",10,0))</x:f>
      </x:c>
      <x:c r="Z13" s="185" t="str">
        <x:f>IF(B13="","",IF(I13="いいえ","対象外",IF(H13="いいえ","通常PV比較優先",IF(Y13&gt;=80,"優先調査",IF(Y13&gt;=60,"追加情報","保留")))))</x:f>
      </x:c>
      <x:c r="AA13" s="182" t="str"/>
    </x:row>
    <x:row r="14" ht="36" customHeight="1">
      <x:c r="A14" s="64" t="n">
        <x:v>4</x:v>
      </x:c>
      <x:c r="B14" s="179" t="str"/>
      <x:c r="C14" s="179" t="str"/>
      <x:c r="D14" s="179" t="str"/>
      <x:c r="E14" s="179" t="str">
        <x:v>屋根</x:v>
      </x:c>
      <x:c r="F14" s="191"/>
      <x:c r="G14" s="179" t="str">
        <x:v>不明</x:v>
      </x:c>
      <x:c r="H14" s="179" t="str">
        <x:v>要確認</x:v>
      </x:c>
      <x:c r="I14" s="179" t="str">
        <x:v>要確認</x:v>
      </x:c>
      <x:c r="J14" s="179" t="str">
        <x:v>なし</x:v>
      </x:c>
      <x:c r="K14" s="191"/>
      <x:c r="L14" s="194" t="n">
        <x:f>IF(E14="屋根",'政府施設ポテンシャル'!$E$6,IF(E14="壁",'政府施設ポテンシャル'!$E$7,IF(E14="窓",'政府施設ポテンシャル'!$E$8,"")))</x:f>
        <x:v>0.06699991016400061</x:v>
      </x:c>
      <x:c r="M14" s="197" t="str">
        <x:f>IF(OR(F14="",L14=""),"",F14*L14)</x:f>
      </x:c>
      <x:c r="N14" s="191"/>
      <x:c r="O14" s="200" t="str">
        <x:f>IF(OR(M14="",N14=""),"",M14*N14)</x:f>
      </x:c>
      <x:c r="P14" s="191"/>
      <x:c r="Q14" s="200" t="str">
        <x:f>IF(OR(O14="",P14=""),"",O14*P14)</x:f>
      </x:c>
      <x:c r="R14" s="185" t="str">
        <x:f>IF(F14="","未入力",IF(F14&gt;=100,"○","×"))</x:f>
        <x:v>未入力</x:v>
      </x:c>
      <x:c r="S14" s="185" t="str">
        <x:f>IF(M14="","未算定",IF(M14&gt;=5,"○","×"))</x:f>
        <x:v>未算定</x:v>
      </x:c>
      <x:c r="T14" s="185" t="str">
        <x:f>IF(P14="","未入力",IF(P14&gt;=0.5,"○","×"))</x:f>
        <x:v>未入力</x:v>
      </x:c>
      <x:c r="U14" s="179" t="str">
        <x:v>要確認</x:v>
      </x:c>
      <x:c r="V14" s="179" t="str">
        <x:v>要確認</x:v>
      </x:c>
      <x:c r="W14" s="179" t="str">
        <x:v>はい</x:v>
      </x:c>
      <x:c r="X14" s="179" t="str">
        <x:v>要確認</x:v>
      </x:c>
      <x:c r="Y14" s="203" t="str">
        <x:f>IF(B14="","",IF(R14="○",15,0)+IF(H14="はい",20,0)+IF(I14="はい",10,0)+IF(OR(J14="30分",J14="1時間"),10,IF(J14="月間",5,0))+IF(T14="○",15,0)+IF(U14="はい",7,0)+IF(V14="はい",6,0)+IF(W14="はい",7,0)+IF(X14="はい",10,0))</x:f>
      </x:c>
      <x:c r="Z14" s="185" t="str">
        <x:f>IF(B14="","",IF(I14="いいえ","対象外",IF(H14="いいえ","通常PV比較優先",IF(Y14&gt;=80,"優先調査",IF(Y14&gt;=60,"追加情報","保留")))))</x:f>
      </x:c>
      <x:c r="AA14" s="182" t="str"/>
    </x:row>
    <x:row r="15" ht="36" customHeight="1">
      <x:c r="A15" s="64" t="n">
        <x:v>5</x:v>
      </x:c>
      <x:c r="B15" s="179" t="str"/>
      <x:c r="C15" s="179" t="str"/>
      <x:c r="D15" s="179" t="str"/>
      <x:c r="E15" s="179" t="str">
        <x:v>屋根</x:v>
      </x:c>
      <x:c r="F15" s="191"/>
      <x:c r="G15" s="179" t="str">
        <x:v>不明</x:v>
      </x:c>
      <x:c r="H15" s="179" t="str">
        <x:v>要確認</x:v>
      </x:c>
      <x:c r="I15" s="179" t="str">
        <x:v>要確認</x:v>
      </x:c>
      <x:c r="J15" s="179" t="str">
        <x:v>なし</x:v>
      </x:c>
      <x:c r="K15" s="191"/>
      <x:c r="L15" s="194" t="n">
        <x:f>IF(E15="屋根",'政府施設ポテンシャル'!$E$6,IF(E15="壁",'政府施設ポテンシャル'!$E$7,IF(E15="窓",'政府施設ポテンシャル'!$E$8,"")))</x:f>
        <x:v>0.06699991016400061</x:v>
      </x:c>
      <x:c r="M15" s="197" t="str">
        <x:f>IF(OR(F15="",L15=""),"",F15*L15)</x:f>
      </x:c>
      <x:c r="N15" s="191"/>
      <x:c r="O15" s="200" t="str">
        <x:f>IF(OR(M15="",N15=""),"",M15*N15)</x:f>
      </x:c>
      <x:c r="P15" s="191"/>
      <x:c r="Q15" s="200" t="str">
        <x:f>IF(OR(O15="",P15=""),"",O15*P15)</x:f>
      </x:c>
      <x:c r="R15" s="185" t="str">
        <x:f>IF(F15="","未入力",IF(F15&gt;=100,"○","×"))</x:f>
        <x:v>未入力</x:v>
      </x:c>
      <x:c r="S15" s="185" t="str">
        <x:f>IF(M15="","未算定",IF(M15&gt;=5,"○","×"))</x:f>
        <x:v>未算定</x:v>
      </x:c>
      <x:c r="T15" s="185" t="str">
        <x:f>IF(P15="","未入力",IF(P15&gt;=0.5,"○","×"))</x:f>
        <x:v>未入力</x:v>
      </x:c>
      <x:c r="U15" s="179" t="str">
        <x:v>要確認</x:v>
      </x:c>
      <x:c r="V15" s="179" t="str">
        <x:v>要確認</x:v>
      </x:c>
      <x:c r="W15" s="179" t="str">
        <x:v>はい</x:v>
      </x:c>
      <x:c r="X15" s="179" t="str">
        <x:v>要確認</x:v>
      </x:c>
      <x:c r="Y15" s="203" t="str">
        <x:f>IF(B15="","",IF(R15="○",15,0)+IF(H15="はい",20,0)+IF(I15="はい",10,0)+IF(OR(J15="30分",J15="1時間"),10,IF(J15="月間",5,0))+IF(T15="○",15,0)+IF(U15="はい",7,0)+IF(V15="はい",6,0)+IF(W15="はい",7,0)+IF(X15="はい",10,0))</x:f>
      </x:c>
      <x:c r="Z15" s="185" t="str">
        <x:f>IF(B15="","",IF(I15="いいえ","対象外",IF(H15="いいえ","通常PV比較優先",IF(Y15&gt;=80,"優先調査",IF(Y15&gt;=60,"追加情報","保留")))))</x:f>
      </x:c>
      <x:c r="AA15" s="182" t="str"/>
    </x:row>
    <x:row r="16" ht="36" customHeight="1">
      <x:c r="A16" s="64" t="n">
        <x:v>6</x:v>
      </x:c>
      <x:c r="B16" s="179" t="str"/>
      <x:c r="C16" s="179" t="str"/>
      <x:c r="D16" s="179" t="str"/>
      <x:c r="E16" s="179" t="str">
        <x:v>屋根</x:v>
      </x:c>
      <x:c r="F16" s="191"/>
      <x:c r="G16" s="179" t="str">
        <x:v>不明</x:v>
      </x:c>
      <x:c r="H16" s="179" t="str">
        <x:v>要確認</x:v>
      </x:c>
      <x:c r="I16" s="179" t="str">
        <x:v>要確認</x:v>
      </x:c>
      <x:c r="J16" s="179" t="str">
        <x:v>なし</x:v>
      </x:c>
      <x:c r="K16" s="191"/>
      <x:c r="L16" s="194" t="n">
        <x:f>IF(E16="屋根",'政府施設ポテンシャル'!$E$6,IF(E16="壁",'政府施設ポテンシャル'!$E$7,IF(E16="窓",'政府施設ポテンシャル'!$E$8,"")))</x:f>
        <x:v>0.06699991016400061</x:v>
      </x:c>
      <x:c r="M16" s="197" t="str">
        <x:f>IF(OR(F16="",L16=""),"",F16*L16)</x:f>
      </x:c>
      <x:c r="N16" s="191"/>
      <x:c r="O16" s="200" t="str">
        <x:f>IF(OR(M16="",N16=""),"",M16*N16)</x:f>
      </x:c>
      <x:c r="P16" s="191"/>
      <x:c r="Q16" s="200" t="str">
        <x:f>IF(OR(O16="",P16=""),"",O16*P16)</x:f>
      </x:c>
      <x:c r="R16" s="185" t="str">
        <x:f>IF(F16="","未入力",IF(F16&gt;=100,"○","×"))</x:f>
        <x:v>未入力</x:v>
      </x:c>
      <x:c r="S16" s="185" t="str">
        <x:f>IF(M16="","未算定",IF(M16&gt;=5,"○","×"))</x:f>
        <x:v>未算定</x:v>
      </x:c>
      <x:c r="T16" s="185" t="str">
        <x:f>IF(P16="","未入力",IF(P16&gt;=0.5,"○","×"))</x:f>
        <x:v>未入力</x:v>
      </x:c>
      <x:c r="U16" s="179" t="str">
        <x:v>要確認</x:v>
      </x:c>
      <x:c r="V16" s="179" t="str">
        <x:v>要確認</x:v>
      </x:c>
      <x:c r="W16" s="179" t="str">
        <x:v>はい</x:v>
      </x:c>
      <x:c r="X16" s="179" t="str">
        <x:v>要確認</x:v>
      </x:c>
      <x:c r="Y16" s="203" t="str">
        <x:f>IF(B16="","",IF(R16="○",15,0)+IF(H16="はい",20,0)+IF(I16="はい",10,0)+IF(OR(J16="30分",J16="1時間"),10,IF(J16="月間",5,0))+IF(T16="○",15,0)+IF(U16="はい",7,0)+IF(V16="はい",6,0)+IF(W16="はい",7,0)+IF(X16="はい",10,0))</x:f>
      </x:c>
      <x:c r="Z16" s="185" t="str">
        <x:f>IF(B16="","",IF(I16="いいえ","対象外",IF(H16="いいえ","通常PV比較優先",IF(Y16&gt;=80,"優先調査",IF(Y16&gt;=60,"追加情報","保留")))))</x:f>
      </x:c>
      <x:c r="AA16" s="182" t="str"/>
    </x:row>
    <x:row r="17" ht="36" customHeight="1">
      <x:c r="A17" s="64" t="n">
        <x:v>7</x:v>
      </x:c>
      <x:c r="B17" s="179" t="str"/>
      <x:c r="C17" s="179" t="str"/>
      <x:c r="D17" s="179" t="str"/>
      <x:c r="E17" s="179" t="str">
        <x:v>屋根</x:v>
      </x:c>
      <x:c r="F17" s="191"/>
      <x:c r="G17" s="179" t="str">
        <x:v>不明</x:v>
      </x:c>
      <x:c r="H17" s="179" t="str">
        <x:v>要確認</x:v>
      </x:c>
      <x:c r="I17" s="179" t="str">
        <x:v>要確認</x:v>
      </x:c>
      <x:c r="J17" s="179" t="str">
        <x:v>なし</x:v>
      </x:c>
      <x:c r="K17" s="191"/>
      <x:c r="L17" s="194" t="n">
        <x:f>IF(E17="屋根",'政府施設ポテンシャル'!$E$6,IF(E17="壁",'政府施設ポテンシャル'!$E$7,IF(E17="窓",'政府施設ポテンシャル'!$E$8,"")))</x:f>
        <x:v>0.06699991016400061</x:v>
      </x:c>
      <x:c r="M17" s="197" t="str">
        <x:f>IF(OR(F17="",L17=""),"",F17*L17)</x:f>
      </x:c>
      <x:c r="N17" s="191"/>
      <x:c r="O17" s="200" t="str">
        <x:f>IF(OR(M17="",N17=""),"",M17*N17)</x:f>
      </x:c>
      <x:c r="P17" s="191"/>
      <x:c r="Q17" s="200" t="str">
        <x:f>IF(OR(O17="",P17=""),"",O17*P17)</x:f>
      </x:c>
      <x:c r="R17" s="185" t="str">
        <x:f>IF(F17="","未入力",IF(F17&gt;=100,"○","×"))</x:f>
        <x:v>未入力</x:v>
      </x:c>
      <x:c r="S17" s="185" t="str">
        <x:f>IF(M17="","未算定",IF(M17&gt;=5,"○","×"))</x:f>
        <x:v>未算定</x:v>
      </x:c>
      <x:c r="T17" s="185" t="str">
        <x:f>IF(P17="","未入力",IF(P17&gt;=0.5,"○","×"))</x:f>
        <x:v>未入力</x:v>
      </x:c>
      <x:c r="U17" s="179" t="str">
        <x:v>要確認</x:v>
      </x:c>
      <x:c r="V17" s="179" t="str">
        <x:v>要確認</x:v>
      </x:c>
      <x:c r="W17" s="179" t="str">
        <x:v>はい</x:v>
      </x:c>
      <x:c r="X17" s="179" t="str">
        <x:v>要確認</x:v>
      </x:c>
      <x:c r="Y17" s="203" t="str">
        <x:f>IF(B17="","",IF(R17="○",15,0)+IF(H17="はい",20,0)+IF(I17="はい",10,0)+IF(OR(J17="30分",J17="1時間"),10,IF(J17="月間",5,0))+IF(T17="○",15,0)+IF(U17="はい",7,0)+IF(V17="はい",6,0)+IF(W17="はい",7,0)+IF(X17="はい",10,0))</x:f>
      </x:c>
      <x:c r="Z17" s="185" t="str">
        <x:f>IF(B17="","",IF(I17="いいえ","対象外",IF(H17="いいえ","通常PV比較優先",IF(Y17&gt;=80,"優先調査",IF(Y17&gt;=60,"追加情報","保留")))))</x:f>
      </x:c>
      <x:c r="AA17" s="182" t="str"/>
    </x:row>
    <x:row r="18" ht="36" customHeight="1">
      <x:c r="A18" s="64" t="n">
        <x:v>8</x:v>
      </x:c>
      <x:c r="B18" s="179" t="str"/>
      <x:c r="C18" s="179" t="str"/>
      <x:c r="D18" s="179" t="str"/>
      <x:c r="E18" s="179" t="str">
        <x:v>屋根</x:v>
      </x:c>
      <x:c r="F18" s="191"/>
      <x:c r="G18" s="179" t="str">
        <x:v>不明</x:v>
      </x:c>
      <x:c r="H18" s="179" t="str">
        <x:v>要確認</x:v>
      </x:c>
      <x:c r="I18" s="179" t="str">
        <x:v>要確認</x:v>
      </x:c>
      <x:c r="J18" s="179" t="str">
        <x:v>なし</x:v>
      </x:c>
      <x:c r="K18" s="191"/>
      <x:c r="L18" s="194" t="n">
        <x:f>IF(E18="屋根",'政府施設ポテンシャル'!$E$6,IF(E18="壁",'政府施設ポテンシャル'!$E$7,IF(E18="窓",'政府施設ポテンシャル'!$E$8,"")))</x:f>
        <x:v>0.06699991016400061</x:v>
      </x:c>
      <x:c r="M18" s="197" t="str">
        <x:f>IF(OR(F18="",L18=""),"",F18*L18)</x:f>
      </x:c>
      <x:c r="N18" s="191"/>
      <x:c r="O18" s="200" t="str">
        <x:f>IF(OR(M18="",N18=""),"",M18*N18)</x:f>
      </x:c>
      <x:c r="P18" s="191"/>
      <x:c r="Q18" s="200" t="str">
        <x:f>IF(OR(O18="",P18=""),"",O18*P18)</x:f>
      </x:c>
      <x:c r="R18" s="185" t="str">
        <x:f>IF(F18="","未入力",IF(F18&gt;=100,"○","×"))</x:f>
        <x:v>未入力</x:v>
      </x:c>
      <x:c r="S18" s="185" t="str">
        <x:f>IF(M18="","未算定",IF(M18&gt;=5,"○","×"))</x:f>
        <x:v>未算定</x:v>
      </x:c>
      <x:c r="T18" s="185" t="str">
        <x:f>IF(P18="","未入力",IF(P18&gt;=0.5,"○","×"))</x:f>
        <x:v>未入力</x:v>
      </x:c>
      <x:c r="U18" s="179" t="str">
        <x:v>要確認</x:v>
      </x:c>
      <x:c r="V18" s="179" t="str">
        <x:v>要確認</x:v>
      </x:c>
      <x:c r="W18" s="179" t="str">
        <x:v>はい</x:v>
      </x:c>
      <x:c r="X18" s="179" t="str">
        <x:v>要確認</x:v>
      </x:c>
      <x:c r="Y18" s="203" t="str">
        <x:f>IF(B18="","",IF(R18="○",15,0)+IF(H18="はい",20,0)+IF(I18="はい",10,0)+IF(OR(J18="30分",J18="1時間"),10,IF(J18="月間",5,0))+IF(T18="○",15,0)+IF(U18="はい",7,0)+IF(V18="はい",6,0)+IF(W18="はい",7,0)+IF(X18="はい",10,0))</x:f>
      </x:c>
      <x:c r="Z18" s="185" t="str">
        <x:f>IF(B18="","",IF(I18="いいえ","対象外",IF(H18="いいえ","通常PV比較優先",IF(Y18&gt;=80,"優先調査",IF(Y18&gt;=60,"追加情報","保留")))))</x:f>
      </x:c>
      <x:c r="AA18" s="182" t="str"/>
    </x:row>
    <x:row r="19" ht="36" customHeight="1">
      <x:c r="A19" s="64" t="n">
        <x:v>9</x:v>
      </x:c>
      <x:c r="B19" s="179" t="str"/>
      <x:c r="C19" s="179" t="str"/>
      <x:c r="D19" s="179" t="str"/>
      <x:c r="E19" s="179" t="str">
        <x:v>屋根</x:v>
      </x:c>
      <x:c r="F19" s="191"/>
      <x:c r="G19" s="179" t="str">
        <x:v>不明</x:v>
      </x:c>
      <x:c r="H19" s="179" t="str">
        <x:v>要確認</x:v>
      </x:c>
      <x:c r="I19" s="179" t="str">
        <x:v>要確認</x:v>
      </x:c>
      <x:c r="J19" s="179" t="str">
        <x:v>なし</x:v>
      </x:c>
      <x:c r="K19" s="191"/>
      <x:c r="L19" s="194" t="n">
        <x:f>IF(E19="屋根",'政府施設ポテンシャル'!$E$6,IF(E19="壁",'政府施設ポテンシャル'!$E$7,IF(E19="窓",'政府施設ポテンシャル'!$E$8,"")))</x:f>
        <x:v>0.06699991016400061</x:v>
      </x:c>
      <x:c r="M19" s="197" t="str">
        <x:f>IF(OR(F19="",L19=""),"",F19*L19)</x:f>
      </x:c>
      <x:c r="N19" s="191"/>
      <x:c r="O19" s="200" t="str">
        <x:f>IF(OR(M19="",N19=""),"",M19*N19)</x:f>
      </x:c>
      <x:c r="P19" s="191"/>
      <x:c r="Q19" s="200" t="str">
        <x:f>IF(OR(O19="",P19=""),"",O19*P19)</x:f>
      </x:c>
      <x:c r="R19" s="185" t="str">
        <x:f>IF(F19="","未入力",IF(F19&gt;=100,"○","×"))</x:f>
        <x:v>未入力</x:v>
      </x:c>
      <x:c r="S19" s="185" t="str">
        <x:f>IF(M19="","未算定",IF(M19&gt;=5,"○","×"))</x:f>
        <x:v>未算定</x:v>
      </x:c>
      <x:c r="T19" s="185" t="str">
        <x:f>IF(P19="","未入力",IF(P19&gt;=0.5,"○","×"))</x:f>
        <x:v>未入力</x:v>
      </x:c>
      <x:c r="U19" s="179" t="str">
        <x:v>要確認</x:v>
      </x:c>
      <x:c r="V19" s="179" t="str">
        <x:v>要確認</x:v>
      </x:c>
      <x:c r="W19" s="179" t="str">
        <x:v>はい</x:v>
      </x:c>
      <x:c r="X19" s="179" t="str">
        <x:v>要確認</x:v>
      </x:c>
      <x:c r="Y19" s="203" t="str">
        <x:f>IF(B19="","",IF(R19="○",15,0)+IF(H19="はい",20,0)+IF(I19="はい",10,0)+IF(OR(J19="30分",J19="1時間"),10,IF(J19="月間",5,0))+IF(T19="○",15,0)+IF(U19="はい",7,0)+IF(V19="はい",6,0)+IF(W19="はい",7,0)+IF(X19="はい",10,0))</x:f>
      </x:c>
      <x:c r="Z19" s="185" t="str">
        <x:f>IF(B19="","",IF(I19="いいえ","対象外",IF(H19="いいえ","通常PV比較優先",IF(Y19&gt;=80,"優先調査",IF(Y19&gt;=60,"追加情報","保留")))))</x:f>
      </x:c>
      <x:c r="AA19" s="182" t="str"/>
    </x:row>
    <x:row r="20" ht="36" customHeight="1">
      <x:c r="A20" s="64" t="n">
        <x:v>10</x:v>
      </x:c>
      <x:c r="B20" s="179" t="str"/>
      <x:c r="C20" s="179" t="str"/>
      <x:c r="D20" s="179" t="str"/>
      <x:c r="E20" s="179" t="str">
        <x:v>屋根</x:v>
      </x:c>
      <x:c r="F20" s="191"/>
      <x:c r="G20" s="179" t="str">
        <x:v>不明</x:v>
      </x:c>
      <x:c r="H20" s="179" t="str">
        <x:v>要確認</x:v>
      </x:c>
      <x:c r="I20" s="179" t="str">
        <x:v>要確認</x:v>
      </x:c>
      <x:c r="J20" s="179" t="str">
        <x:v>なし</x:v>
      </x:c>
      <x:c r="K20" s="191"/>
      <x:c r="L20" s="194" t="n">
        <x:f>IF(E20="屋根",'政府施設ポテンシャル'!$E$6,IF(E20="壁",'政府施設ポテンシャル'!$E$7,IF(E20="窓",'政府施設ポテンシャル'!$E$8,"")))</x:f>
        <x:v>0.06699991016400061</x:v>
      </x:c>
      <x:c r="M20" s="197" t="str">
        <x:f>IF(OR(F20="",L20=""),"",F20*L20)</x:f>
      </x:c>
      <x:c r="N20" s="191"/>
      <x:c r="O20" s="200" t="str">
        <x:f>IF(OR(M20="",N20=""),"",M20*N20)</x:f>
      </x:c>
      <x:c r="P20" s="191"/>
      <x:c r="Q20" s="200" t="str">
        <x:f>IF(OR(O20="",P20=""),"",O20*P20)</x:f>
      </x:c>
      <x:c r="R20" s="185" t="str">
        <x:f>IF(F20="","未入力",IF(F20&gt;=100,"○","×"))</x:f>
        <x:v>未入力</x:v>
      </x:c>
      <x:c r="S20" s="185" t="str">
        <x:f>IF(M20="","未算定",IF(M20&gt;=5,"○","×"))</x:f>
        <x:v>未算定</x:v>
      </x:c>
      <x:c r="T20" s="185" t="str">
        <x:f>IF(P20="","未入力",IF(P20&gt;=0.5,"○","×"))</x:f>
        <x:v>未入力</x:v>
      </x:c>
      <x:c r="U20" s="179" t="str">
        <x:v>要確認</x:v>
      </x:c>
      <x:c r="V20" s="179" t="str">
        <x:v>要確認</x:v>
      </x:c>
      <x:c r="W20" s="179" t="str">
        <x:v>はい</x:v>
      </x:c>
      <x:c r="X20" s="179" t="str">
        <x:v>要確認</x:v>
      </x:c>
      <x:c r="Y20" s="203" t="str">
        <x:f>IF(B20="","",IF(R20="○",15,0)+IF(H20="はい",20,0)+IF(I20="はい",10,0)+IF(OR(J20="30分",J20="1時間"),10,IF(J20="月間",5,0))+IF(T20="○",15,0)+IF(U20="はい",7,0)+IF(V20="はい",6,0)+IF(W20="はい",7,0)+IF(X20="はい",10,0))</x:f>
      </x:c>
      <x:c r="Z20" s="185" t="str">
        <x:f>IF(B20="","",IF(I20="いいえ","対象外",IF(H20="いいえ","通常PV比較優先",IF(Y20&gt;=80,"優先調査",IF(Y20&gt;=60,"追加情報","保留")))))</x:f>
      </x:c>
      <x:c r="AA20" s="182" t="str"/>
    </x:row>
    <x:row r="21" ht="36" customHeight="1">
      <x:c r="A21" s="64" t="n">
        <x:v>11</x:v>
      </x:c>
      <x:c r="B21" s="179" t="str"/>
      <x:c r="C21" s="179" t="str"/>
      <x:c r="D21" s="179" t="str"/>
      <x:c r="E21" s="179" t="str">
        <x:v>屋根</x:v>
      </x:c>
      <x:c r="F21" s="191"/>
      <x:c r="G21" s="179" t="str">
        <x:v>不明</x:v>
      </x:c>
      <x:c r="H21" s="179" t="str">
        <x:v>要確認</x:v>
      </x:c>
      <x:c r="I21" s="179" t="str">
        <x:v>要確認</x:v>
      </x:c>
      <x:c r="J21" s="179" t="str">
        <x:v>なし</x:v>
      </x:c>
      <x:c r="K21" s="191"/>
      <x:c r="L21" s="194" t="n">
        <x:f>IF(E21="屋根",'政府施設ポテンシャル'!$E$6,IF(E21="壁",'政府施設ポテンシャル'!$E$7,IF(E21="窓",'政府施設ポテンシャル'!$E$8,"")))</x:f>
        <x:v>0.06699991016400061</x:v>
      </x:c>
      <x:c r="M21" s="197" t="str">
        <x:f>IF(OR(F21="",L21=""),"",F21*L21)</x:f>
      </x:c>
      <x:c r="N21" s="191"/>
      <x:c r="O21" s="200" t="str">
        <x:f>IF(OR(M21="",N21=""),"",M21*N21)</x:f>
      </x:c>
      <x:c r="P21" s="191"/>
      <x:c r="Q21" s="200" t="str">
        <x:f>IF(OR(O21="",P21=""),"",O21*P21)</x:f>
      </x:c>
      <x:c r="R21" s="185" t="str">
        <x:f>IF(F21="","未入力",IF(F21&gt;=100,"○","×"))</x:f>
        <x:v>未入力</x:v>
      </x:c>
      <x:c r="S21" s="185" t="str">
        <x:f>IF(M21="","未算定",IF(M21&gt;=5,"○","×"))</x:f>
        <x:v>未算定</x:v>
      </x:c>
      <x:c r="T21" s="185" t="str">
        <x:f>IF(P21="","未入力",IF(P21&gt;=0.5,"○","×"))</x:f>
        <x:v>未入力</x:v>
      </x:c>
      <x:c r="U21" s="179" t="str">
        <x:v>要確認</x:v>
      </x:c>
      <x:c r="V21" s="179" t="str">
        <x:v>要確認</x:v>
      </x:c>
      <x:c r="W21" s="179" t="str">
        <x:v>はい</x:v>
      </x:c>
      <x:c r="X21" s="179" t="str">
        <x:v>要確認</x:v>
      </x:c>
      <x:c r="Y21" s="203" t="str">
        <x:f>IF(B21="","",IF(R21="○",15,0)+IF(H21="はい",20,0)+IF(I21="はい",10,0)+IF(OR(J21="30分",J21="1時間"),10,IF(J21="月間",5,0))+IF(T21="○",15,0)+IF(U21="はい",7,0)+IF(V21="はい",6,0)+IF(W21="はい",7,0)+IF(X21="はい",10,0))</x:f>
      </x:c>
      <x:c r="Z21" s="185" t="str">
        <x:f>IF(B21="","",IF(I21="いいえ","対象外",IF(H21="いいえ","通常PV比較優先",IF(Y21&gt;=80,"優先調査",IF(Y21&gt;=60,"追加情報","保留")))))</x:f>
      </x:c>
      <x:c r="AA21" s="182" t="str"/>
    </x:row>
    <x:row r="22" ht="36" customHeight="1">
      <x:c r="A22" s="64" t="n">
        <x:v>12</x:v>
      </x:c>
      <x:c r="B22" s="179" t="str"/>
      <x:c r="C22" s="179" t="str"/>
      <x:c r="D22" s="179" t="str"/>
      <x:c r="E22" s="179" t="str">
        <x:v>屋根</x:v>
      </x:c>
      <x:c r="F22" s="191"/>
      <x:c r="G22" s="179" t="str">
        <x:v>不明</x:v>
      </x:c>
      <x:c r="H22" s="179" t="str">
        <x:v>要確認</x:v>
      </x:c>
      <x:c r="I22" s="179" t="str">
        <x:v>要確認</x:v>
      </x:c>
      <x:c r="J22" s="179" t="str">
        <x:v>なし</x:v>
      </x:c>
      <x:c r="K22" s="191"/>
      <x:c r="L22" s="194" t="n">
        <x:f>IF(E22="屋根",'政府施設ポテンシャル'!$E$6,IF(E22="壁",'政府施設ポテンシャル'!$E$7,IF(E22="窓",'政府施設ポテンシャル'!$E$8,"")))</x:f>
        <x:v>0.06699991016400061</x:v>
      </x:c>
      <x:c r="M22" s="197" t="str">
        <x:f>IF(OR(F22="",L22=""),"",F22*L22)</x:f>
      </x:c>
      <x:c r="N22" s="191"/>
      <x:c r="O22" s="200" t="str">
        <x:f>IF(OR(M22="",N22=""),"",M22*N22)</x:f>
      </x:c>
      <x:c r="P22" s="191"/>
      <x:c r="Q22" s="200" t="str">
        <x:f>IF(OR(O22="",P22=""),"",O22*P22)</x:f>
      </x:c>
      <x:c r="R22" s="185" t="str">
        <x:f>IF(F22="","未入力",IF(F22&gt;=100,"○","×"))</x:f>
        <x:v>未入力</x:v>
      </x:c>
      <x:c r="S22" s="185" t="str">
        <x:f>IF(M22="","未算定",IF(M22&gt;=5,"○","×"))</x:f>
        <x:v>未算定</x:v>
      </x:c>
      <x:c r="T22" s="185" t="str">
        <x:f>IF(P22="","未入力",IF(P22&gt;=0.5,"○","×"))</x:f>
        <x:v>未入力</x:v>
      </x:c>
      <x:c r="U22" s="179" t="str">
        <x:v>要確認</x:v>
      </x:c>
      <x:c r="V22" s="179" t="str">
        <x:v>要確認</x:v>
      </x:c>
      <x:c r="W22" s="179" t="str">
        <x:v>はい</x:v>
      </x:c>
      <x:c r="X22" s="179" t="str">
        <x:v>要確認</x:v>
      </x:c>
      <x:c r="Y22" s="203" t="str">
        <x:f>IF(B22="","",IF(R22="○",15,0)+IF(H22="はい",20,0)+IF(I22="はい",10,0)+IF(OR(J22="30分",J22="1時間"),10,IF(J22="月間",5,0))+IF(T22="○",15,0)+IF(U22="はい",7,0)+IF(V22="はい",6,0)+IF(W22="はい",7,0)+IF(X22="はい",10,0))</x:f>
      </x:c>
      <x:c r="Z22" s="185" t="str">
        <x:f>IF(B22="","",IF(I22="いいえ","対象外",IF(H22="いいえ","通常PV比較優先",IF(Y22&gt;=80,"優先調査",IF(Y22&gt;=60,"追加情報","保留")))))</x:f>
      </x:c>
      <x:c r="AA22" s="182" t="str"/>
    </x:row>
    <x:row r="23" ht="36" customHeight="1">
      <x:c r="A23" s="64" t="n">
        <x:v>13</x:v>
      </x:c>
      <x:c r="B23" s="179" t="str"/>
      <x:c r="C23" s="179" t="str"/>
      <x:c r="D23" s="179" t="str"/>
      <x:c r="E23" s="179" t="str">
        <x:v>屋根</x:v>
      </x:c>
      <x:c r="F23" s="191"/>
      <x:c r="G23" s="179" t="str">
        <x:v>不明</x:v>
      </x:c>
      <x:c r="H23" s="179" t="str">
        <x:v>要確認</x:v>
      </x:c>
      <x:c r="I23" s="179" t="str">
        <x:v>要確認</x:v>
      </x:c>
      <x:c r="J23" s="179" t="str">
        <x:v>なし</x:v>
      </x:c>
      <x:c r="K23" s="191"/>
      <x:c r="L23" s="194" t="n">
        <x:f>IF(E23="屋根",'政府施設ポテンシャル'!$E$6,IF(E23="壁",'政府施設ポテンシャル'!$E$7,IF(E23="窓",'政府施設ポテンシャル'!$E$8,"")))</x:f>
        <x:v>0.06699991016400061</x:v>
      </x:c>
      <x:c r="M23" s="197" t="str">
        <x:f>IF(OR(F23="",L23=""),"",F23*L23)</x:f>
      </x:c>
      <x:c r="N23" s="191"/>
      <x:c r="O23" s="200" t="str">
        <x:f>IF(OR(M23="",N23=""),"",M23*N23)</x:f>
      </x:c>
      <x:c r="P23" s="191"/>
      <x:c r="Q23" s="200" t="str">
        <x:f>IF(OR(O23="",P23=""),"",O23*P23)</x:f>
      </x:c>
      <x:c r="R23" s="185" t="str">
        <x:f>IF(F23="","未入力",IF(F23&gt;=100,"○","×"))</x:f>
        <x:v>未入力</x:v>
      </x:c>
      <x:c r="S23" s="185" t="str">
        <x:f>IF(M23="","未算定",IF(M23&gt;=5,"○","×"))</x:f>
        <x:v>未算定</x:v>
      </x:c>
      <x:c r="T23" s="185" t="str">
        <x:f>IF(P23="","未入力",IF(P23&gt;=0.5,"○","×"))</x:f>
        <x:v>未入力</x:v>
      </x:c>
      <x:c r="U23" s="179" t="str">
        <x:v>要確認</x:v>
      </x:c>
      <x:c r="V23" s="179" t="str">
        <x:v>要確認</x:v>
      </x:c>
      <x:c r="W23" s="179" t="str">
        <x:v>はい</x:v>
      </x:c>
      <x:c r="X23" s="179" t="str">
        <x:v>要確認</x:v>
      </x:c>
      <x:c r="Y23" s="203" t="str">
        <x:f>IF(B23="","",IF(R23="○",15,0)+IF(H23="はい",20,0)+IF(I23="はい",10,0)+IF(OR(J23="30分",J23="1時間"),10,IF(J23="月間",5,0))+IF(T23="○",15,0)+IF(U23="はい",7,0)+IF(V23="はい",6,0)+IF(W23="はい",7,0)+IF(X23="はい",10,0))</x:f>
      </x:c>
      <x:c r="Z23" s="185" t="str">
        <x:f>IF(B23="","",IF(I23="いいえ","対象外",IF(H23="いいえ","通常PV比較優先",IF(Y23&gt;=80,"優先調査",IF(Y23&gt;=60,"追加情報","保留")))))</x:f>
      </x:c>
      <x:c r="AA23" s="182" t="str"/>
    </x:row>
    <x:row r="24" ht="36" customHeight="1">
      <x:c r="A24" s="64" t="n">
        <x:v>14</x:v>
      </x:c>
      <x:c r="B24" s="179" t="str"/>
      <x:c r="C24" s="179" t="str"/>
      <x:c r="D24" s="179" t="str"/>
      <x:c r="E24" s="179" t="str">
        <x:v>屋根</x:v>
      </x:c>
      <x:c r="F24" s="191"/>
      <x:c r="G24" s="179" t="str">
        <x:v>不明</x:v>
      </x:c>
      <x:c r="H24" s="179" t="str">
        <x:v>要確認</x:v>
      </x:c>
      <x:c r="I24" s="179" t="str">
        <x:v>要確認</x:v>
      </x:c>
      <x:c r="J24" s="179" t="str">
        <x:v>なし</x:v>
      </x:c>
      <x:c r="K24" s="191"/>
      <x:c r="L24" s="194" t="n">
        <x:f>IF(E24="屋根",'政府施設ポテンシャル'!$E$6,IF(E24="壁",'政府施設ポテンシャル'!$E$7,IF(E24="窓",'政府施設ポテンシャル'!$E$8,"")))</x:f>
        <x:v>0.06699991016400061</x:v>
      </x:c>
      <x:c r="M24" s="197" t="str">
        <x:f>IF(OR(F24="",L24=""),"",F24*L24)</x:f>
      </x:c>
      <x:c r="N24" s="191"/>
      <x:c r="O24" s="200" t="str">
        <x:f>IF(OR(M24="",N24=""),"",M24*N24)</x:f>
      </x:c>
      <x:c r="P24" s="191"/>
      <x:c r="Q24" s="200" t="str">
        <x:f>IF(OR(O24="",P24=""),"",O24*P24)</x:f>
      </x:c>
      <x:c r="R24" s="185" t="str">
        <x:f>IF(F24="","未入力",IF(F24&gt;=100,"○","×"))</x:f>
        <x:v>未入力</x:v>
      </x:c>
      <x:c r="S24" s="185" t="str">
        <x:f>IF(M24="","未算定",IF(M24&gt;=5,"○","×"))</x:f>
        <x:v>未算定</x:v>
      </x:c>
      <x:c r="T24" s="185" t="str">
        <x:f>IF(P24="","未入力",IF(P24&gt;=0.5,"○","×"))</x:f>
        <x:v>未入力</x:v>
      </x:c>
      <x:c r="U24" s="179" t="str">
        <x:v>要確認</x:v>
      </x:c>
      <x:c r="V24" s="179" t="str">
        <x:v>要確認</x:v>
      </x:c>
      <x:c r="W24" s="179" t="str">
        <x:v>はい</x:v>
      </x:c>
      <x:c r="X24" s="179" t="str">
        <x:v>要確認</x:v>
      </x:c>
      <x:c r="Y24" s="203" t="str">
        <x:f>IF(B24="","",IF(R24="○",15,0)+IF(H24="はい",20,0)+IF(I24="はい",10,0)+IF(OR(J24="30分",J24="1時間"),10,IF(J24="月間",5,0))+IF(T24="○",15,0)+IF(U24="はい",7,0)+IF(V24="はい",6,0)+IF(W24="はい",7,0)+IF(X24="はい",10,0))</x:f>
      </x:c>
      <x:c r="Z24" s="185" t="str">
        <x:f>IF(B24="","",IF(I24="いいえ","対象外",IF(H24="いいえ","通常PV比較優先",IF(Y24&gt;=80,"優先調査",IF(Y24&gt;=60,"追加情報","保留")))))</x:f>
      </x:c>
      <x:c r="AA24" s="182" t="str"/>
    </x:row>
    <x:row r="25" ht="36" customHeight="1">
      <x:c r="A25" s="64" t="n">
        <x:v>15</x:v>
      </x:c>
      <x:c r="B25" s="179" t="str"/>
      <x:c r="C25" s="179" t="str"/>
      <x:c r="D25" s="179" t="str"/>
      <x:c r="E25" s="179" t="str">
        <x:v>屋根</x:v>
      </x:c>
      <x:c r="F25" s="191"/>
      <x:c r="G25" s="179" t="str">
        <x:v>不明</x:v>
      </x:c>
      <x:c r="H25" s="179" t="str">
        <x:v>要確認</x:v>
      </x:c>
      <x:c r="I25" s="179" t="str">
        <x:v>要確認</x:v>
      </x:c>
      <x:c r="J25" s="179" t="str">
        <x:v>なし</x:v>
      </x:c>
      <x:c r="K25" s="191"/>
      <x:c r="L25" s="194" t="n">
        <x:f>IF(E25="屋根",'政府施設ポテンシャル'!$E$6,IF(E25="壁",'政府施設ポテンシャル'!$E$7,IF(E25="窓",'政府施設ポテンシャル'!$E$8,"")))</x:f>
        <x:v>0.06699991016400061</x:v>
      </x:c>
      <x:c r="M25" s="197" t="str">
        <x:f>IF(OR(F25="",L25=""),"",F25*L25)</x:f>
      </x:c>
      <x:c r="N25" s="191"/>
      <x:c r="O25" s="200" t="str">
        <x:f>IF(OR(M25="",N25=""),"",M25*N25)</x:f>
      </x:c>
      <x:c r="P25" s="191"/>
      <x:c r="Q25" s="200" t="str">
        <x:f>IF(OR(O25="",P25=""),"",O25*P25)</x:f>
      </x:c>
      <x:c r="R25" s="185" t="str">
        <x:f>IF(F25="","未入力",IF(F25&gt;=100,"○","×"))</x:f>
        <x:v>未入力</x:v>
      </x:c>
      <x:c r="S25" s="185" t="str">
        <x:f>IF(M25="","未算定",IF(M25&gt;=5,"○","×"))</x:f>
        <x:v>未算定</x:v>
      </x:c>
      <x:c r="T25" s="185" t="str">
        <x:f>IF(P25="","未入力",IF(P25&gt;=0.5,"○","×"))</x:f>
        <x:v>未入力</x:v>
      </x:c>
      <x:c r="U25" s="179" t="str">
        <x:v>要確認</x:v>
      </x:c>
      <x:c r="V25" s="179" t="str">
        <x:v>要確認</x:v>
      </x:c>
      <x:c r="W25" s="179" t="str">
        <x:v>はい</x:v>
      </x:c>
      <x:c r="X25" s="179" t="str">
        <x:v>要確認</x:v>
      </x:c>
      <x:c r="Y25" s="203" t="str">
        <x:f>IF(B25="","",IF(R25="○",15,0)+IF(H25="はい",20,0)+IF(I25="はい",10,0)+IF(OR(J25="30分",J25="1時間"),10,IF(J25="月間",5,0))+IF(T25="○",15,0)+IF(U25="はい",7,0)+IF(V25="はい",6,0)+IF(W25="はい",7,0)+IF(X25="はい",10,0))</x:f>
      </x:c>
      <x:c r="Z25" s="185" t="str">
        <x:f>IF(B25="","",IF(I25="いいえ","対象外",IF(H25="いいえ","通常PV比較優先",IF(Y25&gt;=80,"優先調査",IF(Y25&gt;=60,"追加情報","保留")))))</x:f>
      </x:c>
      <x:c r="AA25" s="182" t="str"/>
    </x:row>
    <x:row r="26" ht="36" customHeight="1">
      <x:c r="A26" s="64" t="n">
        <x:v>16</x:v>
      </x:c>
      <x:c r="B26" s="179" t="str"/>
      <x:c r="C26" s="179" t="str"/>
      <x:c r="D26" s="179" t="str"/>
      <x:c r="E26" s="179" t="str">
        <x:v>屋根</x:v>
      </x:c>
      <x:c r="F26" s="191"/>
      <x:c r="G26" s="179" t="str">
        <x:v>不明</x:v>
      </x:c>
      <x:c r="H26" s="179" t="str">
        <x:v>要確認</x:v>
      </x:c>
      <x:c r="I26" s="179" t="str">
        <x:v>要確認</x:v>
      </x:c>
      <x:c r="J26" s="179" t="str">
        <x:v>なし</x:v>
      </x:c>
      <x:c r="K26" s="191"/>
      <x:c r="L26" s="194" t="n">
        <x:f>IF(E26="屋根",'政府施設ポテンシャル'!$E$6,IF(E26="壁",'政府施設ポテンシャル'!$E$7,IF(E26="窓",'政府施設ポテンシャル'!$E$8,"")))</x:f>
        <x:v>0.06699991016400061</x:v>
      </x:c>
      <x:c r="M26" s="197" t="str">
        <x:f>IF(OR(F26="",L26=""),"",F26*L26)</x:f>
      </x:c>
      <x:c r="N26" s="191"/>
      <x:c r="O26" s="200" t="str">
        <x:f>IF(OR(M26="",N26=""),"",M26*N26)</x:f>
      </x:c>
      <x:c r="P26" s="191"/>
      <x:c r="Q26" s="200" t="str">
        <x:f>IF(OR(O26="",P26=""),"",O26*P26)</x:f>
      </x:c>
      <x:c r="R26" s="185" t="str">
        <x:f>IF(F26="","未入力",IF(F26&gt;=100,"○","×"))</x:f>
        <x:v>未入力</x:v>
      </x:c>
      <x:c r="S26" s="185" t="str">
        <x:f>IF(M26="","未算定",IF(M26&gt;=5,"○","×"))</x:f>
        <x:v>未算定</x:v>
      </x:c>
      <x:c r="T26" s="185" t="str">
        <x:f>IF(P26="","未入力",IF(P26&gt;=0.5,"○","×"))</x:f>
        <x:v>未入力</x:v>
      </x:c>
      <x:c r="U26" s="179" t="str">
        <x:v>要確認</x:v>
      </x:c>
      <x:c r="V26" s="179" t="str">
        <x:v>要確認</x:v>
      </x:c>
      <x:c r="W26" s="179" t="str">
        <x:v>はい</x:v>
      </x:c>
      <x:c r="X26" s="179" t="str">
        <x:v>要確認</x:v>
      </x:c>
      <x:c r="Y26" s="203" t="str">
        <x:f>IF(B26="","",IF(R26="○",15,0)+IF(H26="はい",20,0)+IF(I26="はい",10,0)+IF(OR(J26="30分",J26="1時間"),10,IF(J26="月間",5,0))+IF(T26="○",15,0)+IF(U26="はい",7,0)+IF(V26="はい",6,0)+IF(W26="はい",7,0)+IF(X26="はい",10,0))</x:f>
      </x:c>
      <x:c r="Z26" s="185" t="str">
        <x:f>IF(B26="","",IF(I26="いいえ","対象外",IF(H26="いいえ","通常PV比較優先",IF(Y26&gt;=80,"優先調査",IF(Y26&gt;=60,"追加情報","保留")))))</x:f>
      </x:c>
      <x:c r="AA26" s="182" t="str"/>
    </x:row>
    <x:row r="27" ht="36" customHeight="1">
      <x:c r="A27" s="64" t="n">
        <x:v>17</x:v>
      </x:c>
      <x:c r="B27" s="179" t="str"/>
      <x:c r="C27" s="179" t="str"/>
      <x:c r="D27" s="179" t="str"/>
      <x:c r="E27" s="179" t="str">
        <x:v>屋根</x:v>
      </x:c>
      <x:c r="F27" s="191"/>
      <x:c r="G27" s="179" t="str">
        <x:v>不明</x:v>
      </x:c>
      <x:c r="H27" s="179" t="str">
        <x:v>要確認</x:v>
      </x:c>
      <x:c r="I27" s="179" t="str">
        <x:v>要確認</x:v>
      </x:c>
      <x:c r="J27" s="179" t="str">
        <x:v>なし</x:v>
      </x:c>
      <x:c r="K27" s="191"/>
      <x:c r="L27" s="194" t="n">
        <x:f>IF(E27="屋根",'政府施設ポテンシャル'!$E$6,IF(E27="壁",'政府施設ポテンシャル'!$E$7,IF(E27="窓",'政府施設ポテンシャル'!$E$8,"")))</x:f>
        <x:v>0.06699991016400061</x:v>
      </x:c>
      <x:c r="M27" s="197" t="str">
        <x:f>IF(OR(F27="",L27=""),"",F27*L27)</x:f>
      </x:c>
      <x:c r="N27" s="191"/>
      <x:c r="O27" s="200" t="str">
        <x:f>IF(OR(M27="",N27=""),"",M27*N27)</x:f>
      </x:c>
      <x:c r="P27" s="191"/>
      <x:c r="Q27" s="200" t="str">
        <x:f>IF(OR(O27="",P27=""),"",O27*P27)</x:f>
      </x:c>
      <x:c r="R27" s="185" t="str">
        <x:f>IF(F27="","未入力",IF(F27&gt;=100,"○","×"))</x:f>
        <x:v>未入力</x:v>
      </x:c>
      <x:c r="S27" s="185" t="str">
        <x:f>IF(M27="","未算定",IF(M27&gt;=5,"○","×"))</x:f>
        <x:v>未算定</x:v>
      </x:c>
      <x:c r="T27" s="185" t="str">
        <x:f>IF(P27="","未入力",IF(P27&gt;=0.5,"○","×"))</x:f>
        <x:v>未入力</x:v>
      </x:c>
      <x:c r="U27" s="179" t="str">
        <x:v>要確認</x:v>
      </x:c>
      <x:c r="V27" s="179" t="str">
        <x:v>要確認</x:v>
      </x:c>
      <x:c r="W27" s="179" t="str">
        <x:v>はい</x:v>
      </x:c>
      <x:c r="X27" s="179" t="str">
        <x:v>要確認</x:v>
      </x:c>
      <x:c r="Y27" s="203" t="str">
        <x:f>IF(B27="","",IF(R27="○",15,0)+IF(H27="はい",20,0)+IF(I27="はい",10,0)+IF(OR(J27="30分",J27="1時間"),10,IF(J27="月間",5,0))+IF(T27="○",15,0)+IF(U27="はい",7,0)+IF(V27="はい",6,0)+IF(W27="はい",7,0)+IF(X27="はい",10,0))</x:f>
      </x:c>
      <x:c r="Z27" s="185" t="str">
        <x:f>IF(B27="","",IF(I27="いいえ","対象外",IF(H27="いいえ","通常PV比較優先",IF(Y27&gt;=80,"優先調査",IF(Y27&gt;=60,"追加情報","保留")))))</x:f>
      </x:c>
      <x:c r="AA27" s="182" t="str"/>
    </x:row>
    <x:row r="28" ht="36" customHeight="1">
      <x:c r="A28" s="64" t="n">
        <x:v>18</x:v>
      </x:c>
      <x:c r="B28" s="179" t="str"/>
      <x:c r="C28" s="179" t="str"/>
      <x:c r="D28" s="179" t="str"/>
      <x:c r="E28" s="179" t="str">
        <x:v>屋根</x:v>
      </x:c>
      <x:c r="F28" s="191"/>
      <x:c r="G28" s="179" t="str">
        <x:v>不明</x:v>
      </x:c>
      <x:c r="H28" s="179" t="str">
        <x:v>要確認</x:v>
      </x:c>
      <x:c r="I28" s="179" t="str">
        <x:v>要確認</x:v>
      </x:c>
      <x:c r="J28" s="179" t="str">
        <x:v>なし</x:v>
      </x:c>
      <x:c r="K28" s="191"/>
      <x:c r="L28" s="194" t="n">
        <x:f>IF(E28="屋根",'政府施設ポテンシャル'!$E$6,IF(E28="壁",'政府施設ポテンシャル'!$E$7,IF(E28="窓",'政府施設ポテンシャル'!$E$8,"")))</x:f>
        <x:v>0.06699991016400061</x:v>
      </x:c>
      <x:c r="M28" s="197" t="str">
        <x:f>IF(OR(F28="",L28=""),"",F28*L28)</x:f>
      </x:c>
      <x:c r="N28" s="191"/>
      <x:c r="O28" s="200" t="str">
        <x:f>IF(OR(M28="",N28=""),"",M28*N28)</x:f>
      </x:c>
      <x:c r="P28" s="191"/>
      <x:c r="Q28" s="200" t="str">
        <x:f>IF(OR(O28="",P28=""),"",O28*P28)</x:f>
      </x:c>
      <x:c r="R28" s="185" t="str">
        <x:f>IF(F28="","未入力",IF(F28&gt;=100,"○","×"))</x:f>
        <x:v>未入力</x:v>
      </x:c>
      <x:c r="S28" s="185" t="str">
        <x:f>IF(M28="","未算定",IF(M28&gt;=5,"○","×"))</x:f>
        <x:v>未算定</x:v>
      </x:c>
      <x:c r="T28" s="185" t="str">
        <x:f>IF(P28="","未入力",IF(P28&gt;=0.5,"○","×"))</x:f>
        <x:v>未入力</x:v>
      </x:c>
      <x:c r="U28" s="179" t="str">
        <x:v>要確認</x:v>
      </x:c>
      <x:c r="V28" s="179" t="str">
        <x:v>要確認</x:v>
      </x:c>
      <x:c r="W28" s="179" t="str">
        <x:v>はい</x:v>
      </x:c>
      <x:c r="X28" s="179" t="str">
        <x:v>要確認</x:v>
      </x:c>
      <x:c r="Y28" s="203" t="str">
        <x:f>IF(B28="","",IF(R28="○",15,0)+IF(H28="はい",20,0)+IF(I28="はい",10,0)+IF(OR(J28="30分",J28="1時間"),10,IF(J28="月間",5,0))+IF(T28="○",15,0)+IF(U28="はい",7,0)+IF(V28="はい",6,0)+IF(W28="はい",7,0)+IF(X28="はい",10,0))</x:f>
      </x:c>
      <x:c r="Z28" s="185" t="str">
        <x:f>IF(B28="","",IF(I28="いいえ","対象外",IF(H28="いいえ","通常PV比較優先",IF(Y28&gt;=80,"優先調査",IF(Y28&gt;=60,"追加情報","保留")))))</x:f>
      </x:c>
      <x:c r="AA28" s="182" t="str"/>
    </x:row>
    <x:row r="29" ht="36" customHeight="1">
      <x:c r="A29" s="64" t="n">
        <x:v>19</x:v>
      </x:c>
      <x:c r="B29" s="179" t="str"/>
      <x:c r="C29" s="179" t="str"/>
      <x:c r="D29" s="179" t="str"/>
      <x:c r="E29" s="179" t="str">
        <x:v>屋根</x:v>
      </x:c>
      <x:c r="F29" s="191"/>
      <x:c r="G29" s="179" t="str">
        <x:v>不明</x:v>
      </x:c>
      <x:c r="H29" s="179" t="str">
        <x:v>要確認</x:v>
      </x:c>
      <x:c r="I29" s="179" t="str">
        <x:v>要確認</x:v>
      </x:c>
      <x:c r="J29" s="179" t="str">
        <x:v>なし</x:v>
      </x:c>
      <x:c r="K29" s="191"/>
      <x:c r="L29" s="194" t="n">
        <x:f>IF(E29="屋根",'政府施設ポテンシャル'!$E$6,IF(E29="壁",'政府施設ポテンシャル'!$E$7,IF(E29="窓",'政府施設ポテンシャル'!$E$8,"")))</x:f>
        <x:v>0.06699991016400061</x:v>
      </x:c>
      <x:c r="M29" s="197" t="str">
        <x:f>IF(OR(F29="",L29=""),"",F29*L29)</x:f>
      </x:c>
      <x:c r="N29" s="191"/>
      <x:c r="O29" s="200" t="str">
        <x:f>IF(OR(M29="",N29=""),"",M29*N29)</x:f>
      </x:c>
      <x:c r="P29" s="191"/>
      <x:c r="Q29" s="200" t="str">
        <x:f>IF(OR(O29="",P29=""),"",O29*P29)</x:f>
      </x:c>
      <x:c r="R29" s="185" t="str">
        <x:f>IF(F29="","未入力",IF(F29&gt;=100,"○","×"))</x:f>
        <x:v>未入力</x:v>
      </x:c>
      <x:c r="S29" s="185" t="str">
        <x:f>IF(M29="","未算定",IF(M29&gt;=5,"○","×"))</x:f>
        <x:v>未算定</x:v>
      </x:c>
      <x:c r="T29" s="185" t="str">
        <x:f>IF(P29="","未入力",IF(P29&gt;=0.5,"○","×"))</x:f>
        <x:v>未入力</x:v>
      </x:c>
      <x:c r="U29" s="179" t="str">
        <x:v>要確認</x:v>
      </x:c>
      <x:c r="V29" s="179" t="str">
        <x:v>要確認</x:v>
      </x:c>
      <x:c r="W29" s="179" t="str">
        <x:v>はい</x:v>
      </x:c>
      <x:c r="X29" s="179" t="str">
        <x:v>要確認</x:v>
      </x:c>
      <x:c r="Y29" s="203" t="str">
        <x:f>IF(B29="","",IF(R29="○",15,0)+IF(H29="はい",20,0)+IF(I29="はい",10,0)+IF(OR(J29="30分",J29="1時間"),10,IF(J29="月間",5,0))+IF(T29="○",15,0)+IF(U29="はい",7,0)+IF(V29="はい",6,0)+IF(W29="はい",7,0)+IF(X29="はい",10,0))</x:f>
      </x:c>
      <x:c r="Z29" s="185" t="str">
        <x:f>IF(B29="","",IF(I29="いいえ","対象外",IF(H29="いいえ","通常PV比較優先",IF(Y29&gt;=80,"優先調査",IF(Y29&gt;=60,"追加情報","保留")))))</x:f>
      </x:c>
      <x:c r="AA29" s="182" t="str"/>
    </x:row>
    <x:row r="30" ht="36" customHeight="1">
      <x:c r="A30" s="64" t="n">
        <x:v>20</x:v>
      </x:c>
      <x:c r="B30" s="179" t="str"/>
      <x:c r="C30" s="179" t="str"/>
      <x:c r="D30" s="179" t="str"/>
      <x:c r="E30" s="179" t="str">
        <x:v>屋根</x:v>
      </x:c>
      <x:c r="F30" s="191"/>
      <x:c r="G30" s="179" t="str">
        <x:v>不明</x:v>
      </x:c>
      <x:c r="H30" s="179" t="str">
        <x:v>要確認</x:v>
      </x:c>
      <x:c r="I30" s="179" t="str">
        <x:v>要確認</x:v>
      </x:c>
      <x:c r="J30" s="179" t="str">
        <x:v>なし</x:v>
      </x:c>
      <x:c r="K30" s="191"/>
      <x:c r="L30" s="194" t="n">
        <x:f>IF(E30="屋根",'政府施設ポテンシャル'!$E$6,IF(E30="壁",'政府施設ポテンシャル'!$E$7,IF(E30="窓",'政府施設ポテンシャル'!$E$8,"")))</x:f>
        <x:v>0.06699991016400061</x:v>
      </x:c>
      <x:c r="M30" s="197" t="str">
        <x:f>IF(OR(F30="",L30=""),"",F30*L30)</x:f>
      </x:c>
      <x:c r="N30" s="191"/>
      <x:c r="O30" s="200" t="str">
        <x:f>IF(OR(M30="",N30=""),"",M30*N30)</x:f>
      </x:c>
      <x:c r="P30" s="191"/>
      <x:c r="Q30" s="200" t="str">
        <x:f>IF(OR(O30="",P30=""),"",O30*P30)</x:f>
      </x:c>
      <x:c r="R30" s="185" t="str">
        <x:f>IF(F30="","未入力",IF(F30&gt;=100,"○","×"))</x:f>
        <x:v>未入力</x:v>
      </x:c>
      <x:c r="S30" s="185" t="str">
        <x:f>IF(M30="","未算定",IF(M30&gt;=5,"○","×"))</x:f>
        <x:v>未算定</x:v>
      </x:c>
      <x:c r="T30" s="185" t="str">
        <x:f>IF(P30="","未入力",IF(P30&gt;=0.5,"○","×"))</x:f>
        <x:v>未入力</x:v>
      </x:c>
      <x:c r="U30" s="179" t="str">
        <x:v>要確認</x:v>
      </x:c>
      <x:c r="V30" s="179" t="str">
        <x:v>要確認</x:v>
      </x:c>
      <x:c r="W30" s="179" t="str">
        <x:v>はい</x:v>
      </x:c>
      <x:c r="X30" s="179" t="str">
        <x:v>要確認</x:v>
      </x:c>
      <x:c r="Y30" s="203" t="str">
        <x:f>IF(B30="","",IF(R30="○",15,0)+IF(H30="はい",20,0)+IF(I30="はい",10,0)+IF(OR(J30="30分",J30="1時間"),10,IF(J30="月間",5,0))+IF(T30="○",15,0)+IF(U30="はい",7,0)+IF(V30="はい",6,0)+IF(W30="はい",7,0)+IF(X30="はい",10,0))</x:f>
      </x:c>
      <x:c r="Z30" s="185" t="str">
        <x:f>IF(B30="","",IF(I30="いいえ","対象外",IF(H30="いいえ","通常PV比較優先",IF(Y30&gt;=80,"優先調査",IF(Y30&gt;=60,"追加情報","保留")))))</x:f>
      </x:c>
      <x:c r="AA30" s="182" t="str"/>
    </x:row>
    <x:row r="31" ht="36" customHeight="1">
      <x:c r="A31" s="64" t="n">
        <x:v>21</x:v>
      </x:c>
      <x:c r="B31" s="179" t="str"/>
      <x:c r="C31" s="179" t="str"/>
      <x:c r="D31" s="179" t="str"/>
      <x:c r="E31" s="179" t="str">
        <x:v>屋根</x:v>
      </x:c>
      <x:c r="F31" s="191"/>
      <x:c r="G31" s="179" t="str">
        <x:v>不明</x:v>
      </x:c>
      <x:c r="H31" s="179" t="str">
        <x:v>要確認</x:v>
      </x:c>
      <x:c r="I31" s="179" t="str">
        <x:v>要確認</x:v>
      </x:c>
      <x:c r="J31" s="179" t="str">
        <x:v>なし</x:v>
      </x:c>
      <x:c r="K31" s="191"/>
      <x:c r="L31" s="194" t="n">
        <x:f>IF(E31="屋根",'政府施設ポテンシャル'!$E$6,IF(E31="壁",'政府施設ポテンシャル'!$E$7,IF(E31="窓",'政府施設ポテンシャル'!$E$8,"")))</x:f>
        <x:v>0.06699991016400061</x:v>
      </x:c>
      <x:c r="M31" s="197" t="str">
        <x:f>IF(OR(F31="",L31=""),"",F31*L31)</x:f>
      </x:c>
      <x:c r="N31" s="191"/>
      <x:c r="O31" s="200" t="str">
        <x:f>IF(OR(M31="",N31=""),"",M31*N31)</x:f>
      </x:c>
      <x:c r="P31" s="191"/>
      <x:c r="Q31" s="200" t="str">
        <x:f>IF(OR(O31="",P31=""),"",O31*P31)</x:f>
      </x:c>
      <x:c r="R31" s="185" t="str">
        <x:f>IF(F31="","未入力",IF(F31&gt;=100,"○","×"))</x:f>
        <x:v>未入力</x:v>
      </x:c>
      <x:c r="S31" s="185" t="str">
        <x:f>IF(M31="","未算定",IF(M31&gt;=5,"○","×"))</x:f>
        <x:v>未算定</x:v>
      </x:c>
      <x:c r="T31" s="185" t="str">
        <x:f>IF(P31="","未入力",IF(P31&gt;=0.5,"○","×"))</x:f>
        <x:v>未入力</x:v>
      </x:c>
      <x:c r="U31" s="179" t="str">
        <x:v>要確認</x:v>
      </x:c>
      <x:c r="V31" s="179" t="str">
        <x:v>要確認</x:v>
      </x:c>
      <x:c r="W31" s="179" t="str">
        <x:v>はい</x:v>
      </x:c>
      <x:c r="X31" s="179" t="str">
        <x:v>要確認</x:v>
      </x:c>
      <x:c r="Y31" s="203" t="str">
        <x:f>IF(B31="","",IF(R31="○",15,0)+IF(H31="はい",20,0)+IF(I31="はい",10,0)+IF(OR(J31="30分",J31="1時間"),10,IF(J31="月間",5,0))+IF(T31="○",15,0)+IF(U31="はい",7,0)+IF(V31="はい",6,0)+IF(W31="はい",7,0)+IF(X31="はい",10,0))</x:f>
      </x:c>
      <x:c r="Z31" s="185" t="str">
        <x:f>IF(B31="","",IF(I31="いいえ","対象外",IF(H31="いいえ","通常PV比較優先",IF(Y31&gt;=80,"優先調査",IF(Y31&gt;=60,"追加情報","保留")))))</x:f>
      </x:c>
      <x:c r="AA31" s="182" t="str"/>
    </x:row>
    <x:row r="32" ht="36" customHeight="1">
      <x:c r="A32" s="64" t="n">
        <x:v>22</x:v>
      </x:c>
      <x:c r="B32" s="179" t="str"/>
      <x:c r="C32" s="179" t="str"/>
      <x:c r="D32" s="179" t="str"/>
      <x:c r="E32" s="179" t="str">
        <x:v>屋根</x:v>
      </x:c>
      <x:c r="F32" s="191"/>
      <x:c r="G32" s="179" t="str">
        <x:v>不明</x:v>
      </x:c>
      <x:c r="H32" s="179" t="str">
        <x:v>要確認</x:v>
      </x:c>
      <x:c r="I32" s="179" t="str">
        <x:v>要確認</x:v>
      </x:c>
      <x:c r="J32" s="179" t="str">
        <x:v>なし</x:v>
      </x:c>
      <x:c r="K32" s="191"/>
      <x:c r="L32" s="194" t="n">
        <x:f>IF(E32="屋根",'政府施設ポテンシャル'!$E$6,IF(E32="壁",'政府施設ポテンシャル'!$E$7,IF(E32="窓",'政府施設ポテンシャル'!$E$8,"")))</x:f>
        <x:v>0.06699991016400061</x:v>
      </x:c>
      <x:c r="M32" s="197" t="str">
        <x:f>IF(OR(F32="",L32=""),"",F32*L32)</x:f>
      </x:c>
      <x:c r="N32" s="191"/>
      <x:c r="O32" s="200" t="str">
        <x:f>IF(OR(M32="",N32=""),"",M32*N32)</x:f>
      </x:c>
      <x:c r="P32" s="191"/>
      <x:c r="Q32" s="200" t="str">
        <x:f>IF(OR(O32="",P32=""),"",O32*P32)</x:f>
      </x:c>
      <x:c r="R32" s="185" t="str">
        <x:f>IF(F32="","未入力",IF(F32&gt;=100,"○","×"))</x:f>
        <x:v>未入力</x:v>
      </x:c>
      <x:c r="S32" s="185" t="str">
        <x:f>IF(M32="","未算定",IF(M32&gt;=5,"○","×"))</x:f>
        <x:v>未算定</x:v>
      </x:c>
      <x:c r="T32" s="185" t="str">
        <x:f>IF(P32="","未入力",IF(P32&gt;=0.5,"○","×"))</x:f>
        <x:v>未入力</x:v>
      </x:c>
      <x:c r="U32" s="179" t="str">
        <x:v>要確認</x:v>
      </x:c>
      <x:c r="V32" s="179" t="str">
        <x:v>要確認</x:v>
      </x:c>
      <x:c r="W32" s="179" t="str">
        <x:v>はい</x:v>
      </x:c>
      <x:c r="X32" s="179" t="str">
        <x:v>要確認</x:v>
      </x:c>
      <x:c r="Y32" s="203" t="str">
        <x:f>IF(B32="","",IF(R32="○",15,0)+IF(H32="はい",20,0)+IF(I32="はい",10,0)+IF(OR(J32="30分",J32="1時間"),10,IF(J32="月間",5,0))+IF(T32="○",15,0)+IF(U32="はい",7,0)+IF(V32="はい",6,0)+IF(W32="はい",7,0)+IF(X32="はい",10,0))</x:f>
      </x:c>
      <x:c r="Z32" s="185" t="str">
        <x:f>IF(B32="","",IF(I32="いいえ","対象外",IF(H32="いいえ","通常PV比較優先",IF(Y32&gt;=80,"優先調査",IF(Y32&gt;=60,"追加情報","保留")))))</x:f>
      </x:c>
      <x:c r="AA32" s="182" t="str"/>
    </x:row>
    <x:row r="33" ht="36" customHeight="1">
      <x:c r="A33" s="64" t="n">
        <x:v>23</x:v>
      </x:c>
      <x:c r="B33" s="179" t="str"/>
      <x:c r="C33" s="179" t="str"/>
      <x:c r="D33" s="179" t="str"/>
      <x:c r="E33" s="179" t="str">
        <x:v>屋根</x:v>
      </x:c>
      <x:c r="F33" s="191"/>
      <x:c r="G33" s="179" t="str">
        <x:v>不明</x:v>
      </x:c>
      <x:c r="H33" s="179" t="str">
        <x:v>要確認</x:v>
      </x:c>
      <x:c r="I33" s="179" t="str">
        <x:v>要確認</x:v>
      </x:c>
      <x:c r="J33" s="179" t="str">
        <x:v>なし</x:v>
      </x:c>
      <x:c r="K33" s="191"/>
      <x:c r="L33" s="194" t="n">
        <x:f>IF(E33="屋根",'政府施設ポテンシャル'!$E$6,IF(E33="壁",'政府施設ポテンシャル'!$E$7,IF(E33="窓",'政府施設ポテンシャル'!$E$8,"")))</x:f>
        <x:v>0.06699991016400061</x:v>
      </x:c>
      <x:c r="M33" s="197" t="str">
        <x:f>IF(OR(F33="",L33=""),"",F33*L33)</x:f>
      </x:c>
      <x:c r="N33" s="191"/>
      <x:c r="O33" s="200" t="str">
        <x:f>IF(OR(M33="",N33=""),"",M33*N33)</x:f>
      </x:c>
      <x:c r="P33" s="191"/>
      <x:c r="Q33" s="200" t="str">
        <x:f>IF(OR(O33="",P33=""),"",O33*P33)</x:f>
      </x:c>
      <x:c r="R33" s="185" t="str">
        <x:f>IF(F33="","未入力",IF(F33&gt;=100,"○","×"))</x:f>
        <x:v>未入力</x:v>
      </x:c>
      <x:c r="S33" s="185" t="str">
        <x:f>IF(M33="","未算定",IF(M33&gt;=5,"○","×"))</x:f>
        <x:v>未算定</x:v>
      </x:c>
      <x:c r="T33" s="185" t="str">
        <x:f>IF(P33="","未入力",IF(P33&gt;=0.5,"○","×"))</x:f>
        <x:v>未入力</x:v>
      </x:c>
      <x:c r="U33" s="179" t="str">
        <x:v>要確認</x:v>
      </x:c>
      <x:c r="V33" s="179" t="str">
        <x:v>要確認</x:v>
      </x:c>
      <x:c r="W33" s="179" t="str">
        <x:v>はい</x:v>
      </x:c>
      <x:c r="X33" s="179" t="str">
        <x:v>要確認</x:v>
      </x:c>
      <x:c r="Y33" s="203" t="str">
        <x:f>IF(B33="","",IF(R33="○",15,0)+IF(H33="はい",20,0)+IF(I33="はい",10,0)+IF(OR(J33="30分",J33="1時間"),10,IF(J33="月間",5,0))+IF(T33="○",15,0)+IF(U33="はい",7,0)+IF(V33="はい",6,0)+IF(W33="はい",7,0)+IF(X33="はい",10,0))</x:f>
      </x:c>
      <x:c r="Z33" s="185" t="str">
        <x:f>IF(B33="","",IF(I33="いいえ","対象外",IF(H33="いいえ","通常PV比較優先",IF(Y33&gt;=80,"優先調査",IF(Y33&gt;=60,"追加情報","保留")))))</x:f>
      </x:c>
      <x:c r="AA33" s="182" t="str"/>
    </x:row>
    <x:row r="34" ht="36" customHeight="1">
      <x:c r="A34" s="64" t="n">
        <x:v>24</x:v>
      </x:c>
      <x:c r="B34" s="179" t="str"/>
      <x:c r="C34" s="179" t="str"/>
      <x:c r="D34" s="179" t="str"/>
      <x:c r="E34" s="179" t="str">
        <x:v>屋根</x:v>
      </x:c>
      <x:c r="F34" s="191"/>
      <x:c r="G34" s="179" t="str">
        <x:v>不明</x:v>
      </x:c>
      <x:c r="H34" s="179" t="str">
        <x:v>要確認</x:v>
      </x:c>
      <x:c r="I34" s="179" t="str">
        <x:v>要確認</x:v>
      </x:c>
      <x:c r="J34" s="179" t="str">
        <x:v>なし</x:v>
      </x:c>
      <x:c r="K34" s="191"/>
      <x:c r="L34" s="194" t="n">
        <x:f>IF(E34="屋根",'政府施設ポテンシャル'!$E$6,IF(E34="壁",'政府施設ポテンシャル'!$E$7,IF(E34="窓",'政府施設ポテンシャル'!$E$8,"")))</x:f>
        <x:v>0.06699991016400061</x:v>
      </x:c>
      <x:c r="M34" s="197" t="str">
        <x:f>IF(OR(F34="",L34=""),"",F34*L34)</x:f>
      </x:c>
      <x:c r="N34" s="191"/>
      <x:c r="O34" s="200" t="str">
        <x:f>IF(OR(M34="",N34=""),"",M34*N34)</x:f>
      </x:c>
      <x:c r="P34" s="191"/>
      <x:c r="Q34" s="200" t="str">
        <x:f>IF(OR(O34="",P34=""),"",O34*P34)</x:f>
      </x:c>
      <x:c r="R34" s="185" t="str">
        <x:f>IF(F34="","未入力",IF(F34&gt;=100,"○","×"))</x:f>
        <x:v>未入力</x:v>
      </x:c>
      <x:c r="S34" s="185" t="str">
        <x:f>IF(M34="","未算定",IF(M34&gt;=5,"○","×"))</x:f>
        <x:v>未算定</x:v>
      </x:c>
      <x:c r="T34" s="185" t="str">
        <x:f>IF(P34="","未入力",IF(P34&gt;=0.5,"○","×"))</x:f>
        <x:v>未入力</x:v>
      </x:c>
      <x:c r="U34" s="179" t="str">
        <x:v>要確認</x:v>
      </x:c>
      <x:c r="V34" s="179" t="str">
        <x:v>要確認</x:v>
      </x:c>
      <x:c r="W34" s="179" t="str">
        <x:v>はい</x:v>
      </x:c>
      <x:c r="X34" s="179" t="str">
        <x:v>要確認</x:v>
      </x:c>
      <x:c r="Y34" s="203" t="str">
        <x:f>IF(B34="","",IF(R34="○",15,0)+IF(H34="はい",20,0)+IF(I34="はい",10,0)+IF(OR(J34="30分",J34="1時間"),10,IF(J34="月間",5,0))+IF(T34="○",15,0)+IF(U34="はい",7,0)+IF(V34="はい",6,0)+IF(W34="はい",7,0)+IF(X34="はい",10,0))</x:f>
      </x:c>
      <x:c r="Z34" s="185" t="str">
        <x:f>IF(B34="","",IF(I34="いいえ","対象外",IF(H34="いいえ","通常PV比較優先",IF(Y34&gt;=80,"優先調査",IF(Y34&gt;=60,"追加情報","保留")))))</x:f>
      </x:c>
      <x:c r="AA34" s="182" t="str"/>
    </x:row>
    <x:row r="35" ht="36" customHeight="1">
      <x:c r="A35" s="64" t="n">
        <x:v>25</x:v>
      </x:c>
      <x:c r="B35" s="179" t="str"/>
      <x:c r="C35" s="179" t="str"/>
      <x:c r="D35" s="179" t="str"/>
      <x:c r="E35" s="179" t="str">
        <x:v>屋根</x:v>
      </x:c>
      <x:c r="F35" s="191"/>
      <x:c r="G35" s="179" t="str">
        <x:v>不明</x:v>
      </x:c>
      <x:c r="H35" s="179" t="str">
        <x:v>要確認</x:v>
      </x:c>
      <x:c r="I35" s="179" t="str">
        <x:v>要確認</x:v>
      </x:c>
      <x:c r="J35" s="179" t="str">
        <x:v>なし</x:v>
      </x:c>
      <x:c r="K35" s="191"/>
      <x:c r="L35" s="194" t="n">
        <x:f>IF(E35="屋根",'政府施設ポテンシャル'!$E$6,IF(E35="壁",'政府施設ポテンシャル'!$E$7,IF(E35="窓",'政府施設ポテンシャル'!$E$8,"")))</x:f>
        <x:v>0.06699991016400061</x:v>
      </x:c>
      <x:c r="M35" s="197" t="str">
        <x:f>IF(OR(F35="",L35=""),"",F35*L35)</x:f>
      </x:c>
      <x:c r="N35" s="191"/>
      <x:c r="O35" s="200" t="str">
        <x:f>IF(OR(M35="",N35=""),"",M35*N35)</x:f>
      </x:c>
      <x:c r="P35" s="191"/>
      <x:c r="Q35" s="200" t="str">
        <x:f>IF(OR(O35="",P35=""),"",O35*P35)</x:f>
      </x:c>
      <x:c r="R35" s="185" t="str">
        <x:f>IF(F35="","未入力",IF(F35&gt;=100,"○","×"))</x:f>
        <x:v>未入力</x:v>
      </x:c>
      <x:c r="S35" s="185" t="str">
        <x:f>IF(M35="","未算定",IF(M35&gt;=5,"○","×"))</x:f>
        <x:v>未算定</x:v>
      </x:c>
      <x:c r="T35" s="185" t="str">
        <x:f>IF(P35="","未入力",IF(P35&gt;=0.5,"○","×"))</x:f>
        <x:v>未入力</x:v>
      </x:c>
      <x:c r="U35" s="179" t="str">
        <x:v>要確認</x:v>
      </x:c>
      <x:c r="V35" s="179" t="str">
        <x:v>要確認</x:v>
      </x:c>
      <x:c r="W35" s="179" t="str">
        <x:v>はい</x:v>
      </x:c>
      <x:c r="X35" s="179" t="str">
        <x:v>要確認</x:v>
      </x:c>
      <x:c r="Y35" s="203" t="str">
        <x:f>IF(B35="","",IF(R35="○",15,0)+IF(H35="はい",20,0)+IF(I35="はい",10,0)+IF(OR(J35="30分",J35="1時間"),10,IF(J35="月間",5,0))+IF(T35="○",15,0)+IF(U35="はい",7,0)+IF(V35="はい",6,0)+IF(W35="はい",7,0)+IF(X35="はい",10,0))</x:f>
      </x:c>
      <x:c r="Z35" s="185" t="str">
        <x:f>IF(B35="","",IF(I35="いいえ","対象外",IF(H35="いいえ","通常PV比較優先",IF(Y35&gt;=80,"優先調査",IF(Y35&gt;=60,"追加情報","保留")))))</x:f>
      </x:c>
      <x:c r="AA35" s="182" t="str"/>
    </x:row>
    <x:row r="36" ht="36" customHeight="1">
      <x:c r="A36" s="64" t="n">
        <x:v>26</x:v>
      </x:c>
      <x:c r="B36" s="179" t="str"/>
      <x:c r="C36" s="179" t="str"/>
      <x:c r="D36" s="179" t="str"/>
      <x:c r="E36" s="179" t="str">
        <x:v>屋根</x:v>
      </x:c>
      <x:c r="F36" s="191"/>
      <x:c r="G36" s="179" t="str">
        <x:v>不明</x:v>
      </x:c>
      <x:c r="H36" s="179" t="str">
        <x:v>要確認</x:v>
      </x:c>
      <x:c r="I36" s="179" t="str">
        <x:v>要確認</x:v>
      </x:c>
      <x:c r="J36" s="179" t="str">
        <x:v>なし</x:v>
      </x:c>
      <x:c r="K36" s="191"/>
      <x:c r="L36" s="194" t="n">
        <x:f>IF(E36="屋根",'政府施設ポテンシャル'!$E$6,IF(E36="壁",'政府施設ポテンシャル'!$E$7,IF(E36="窓",'政府施設ポテンシャル'!$E$8,"")))</x:f>
        <x:v>0.06699991016400061</x:v>
      </x:c>
      <x:c r="M36" s="197" t="str">
        <x:f>IF(OR(F36="",L36=""),"",F36*L36)</x:f>
      </x:c>
      <x:c r="N36" s="191"/>
      <x:c r="O36" s="200" t="str">
        <x:f>IF(OR(M36="",N36=""),"",M36*N36)</x:f>
      </x:c>
      <x:c r="P36" s="191"/>
      <x:c r="Q36" s="200" t="str">
        <x:f>IF(OR(O36="",P36=""),"",O36*P36)</x:f>
      </x:c>
      <x:c r="R36" s="185" t="str">
        <x:f>IF(F36="","未入力",IF(F36&gt;=100,"○","×"))</x:f>
        <x:v>未入力</x:v>
      </x:c>
      <x:c r="S36" s="185" t="str">
        <x:f>IF(M36="","未算定",IF(M36&gt;=5,"○","×"))</x:f>
        <x:v>未算定</x:v>
      </x:c>
      <x:c r="T36" s="185" t="str">
        <x:f>IF(P36="","未入力",IF(P36&gt;=0.5,"○","×"))</x:f>
        <x:v>未入力</x:v>
      </x:c>
      <x:c r="U36" s="179" t="str">
        <x:v>要確認</x:v>
      </x:c>
      <x:c r="V36" s="179" t="str">
        <x:v>要確認</x:v>
      </x:c>
      <x:c r="W36" s="179" t="str">
        <x:v>はい</x:v>
      </x:c>
      <x:c r="X36" s="179" t="str">
        <x:v>要確認</x:v>
      </x:c>
      <x:c r="Y36" s="203" t="str">
        <x:f>IF(B36="","",IF(R36="○",15,0)+IF(H36="はい",20,0)+IF(I36="はい",10,0)+IF(OR(J36="30分",J36="1時間"),10,IF(J36="月間",5,0))+IF(T36="○",15,0)+IF(U36="はい",7,0)+IF(V36="はい",6,0)+IF(W36="はい",7,0)+IF(X36="はい",10,0))</x:f>
      </x:c>
      <x:c r="Z36" s="185" t="str">
        <x:f>IF(B36="","",IF(I36="いいえ","対象外",IF(H36="いいえ","通常PV比較優先",IF(Y36&gt;=80,"優先調査",IF(Y36&gt;=60,"追加情報","保留")))))</x:f>
      </x:c>
      <x:c r="AA36" s="182" t="str"/>
    </x:row>
    <x:row r="37" ht="36" customHeight="1">
      <x:c r="A37" s="64" t="n">
        <x:v>27</x:v>
      </x:c>
      <x:c r="B37" s="179" t="str"/>
      <x:c r="C37" s="179" t="str"/>
      <x:c r="D37" s="179" t="str"/>
      <x:c r="E37" s="179" t="str">
        <x:v>屋根</x:v>
      </x:c>
      <x:c r="F37" s="191"/>
      <x:c r="G37" s="179" t="str">
        <x:v>不明</x:v>
      </x:c>
      <x:c r="H37" s="179" t="str">
        <x:v>要確認</x:v>
      </x:c>
      <x:c r="I37" s="179" t="str">
        <x:v>要確認</x:v>
      </x:c>
      <x:c r="J37" s="179" t="str">
        <x:v>なし</x:v>
      </x:c>
      <x:c r="K37" s="191"/>
      <x:c r="L37" s="194" t="n">
        <x:f>IF(E37="屋根",'政府施設ポテンシャル'!$E$6,IF(E37="壁",'政府施設ポテンシャル'!$E$7,IF(E37="窓",'政府施設ポテンシャル'!$E$8,"")))</x:f>
        <x:v>0.06699991016400061</x:v>
      </x:c>
      <x:c r="M37" s="197" t="str">
        <x:f>IF(OR(F37="",L37=""),"",F37*L37)</x:f>
      </x:c>
      <x:c r="N37" s="191"/>
      <x:c r="O37" s="200" t="str">
        <x:f>IF(OR(M37="",N37=""),"",M37*N37)</x:f>
      </x:c>
      <x:c r="P37" s="191"/>
      <x:c r="Q37" s="200" t="str">
        <x:f>IF(OR(O37="",P37=""),"",O37*P37)</x:f>
      </x:c>
      <x:c r="R37" s="185" t="str">
        <x:f>IF(F37="","未入力",IF(F37&gt;=100,"○","×"))</x:f>
        <x:v>未入力</x:v>
      </x:c>
      <x:c r="S37" s="185" t="str">
        <x:f>IF(M37="","未算定",IF(M37&gt;=5,"○","×"))</x:f>
        <x:v>未算定</x:v>
      </x:c>
      <x:c r="T37" s="185" t="str">
        <x:f>IF(P37="","未入力",IF(P37&gt;=0.5,"○","×"))</x:f>
        <x:v>未入力</x:v>
      </x:c>
      <x:c r="U37" s="179" t="str">
        <x:v>要確認</x:v>
      </x:c>
      <x:c r="V37" s="179" t="str">
        <x:v>要確認</x:v>
      </x:c>
      <x:c r="W37" s="179" t="str">
        <x:v>はい</x:v>
      </x:c>
      <x:c r="X37" s="179" t="str">
        <x:v>要確認</x:v>
      </x:c>
      <x:c r="Y37" s="203" t="str">
        <x:f>IF(B37="","",IF(R37="○",15,0)+IF(H37="はい",20,0)+IF(I37="はい",10,0)+IF(OR(J37="30分",J37="1時間"),10,IF(J37="月間",5,0))+IF(T37="○",15,0)+IF(U37="はい",7,0)+IF(V37="はい",6,0)+IF(W37="はい",7,0)+IF(X37="はい",10,0))</x:f>
      </x:c>
      <x:c r="Z37" s="185" t="str">
        <x:f>IF(B37="","",IF(I37="いいえ","対象外",IF(H37="いいえ","通常PV比較優先",IF(Y37&gt;=80,"優先調査",IF(Y37&gt;=60,"追加情報","保留")))))</x:f>
      </x:c>
      <x:c r="AA37" s="182" t="str"/>
    </x:row>
    <x:row r="38" ht="36" customHeight="1">
      <x:c r="A38" s="64" t="n">
        <x:v>28</x:v>
      </x:c>
      <x:c r="B38" s="179" t="str"/>
      <x:c r="C38" s="179" t="str"/>
      <x:c r="D38" s="179" t="str"/>
      <x:c r="E38" s="179" t="str">
        <x:v>屋根</x:v>
      </x:c>
      <x:c r="F38" s="191"/>
      <x:c r="G38" s="179" t="str">
        <x:v>不明</x:v>
      </x:c>
      <x:c r="H38" s="179" t="str">
        <x:v>要確認</x:v>
      </x:c>
      <x:c r="I38" s="179" t="str">
        <x:v>要確認</x:v>
      </x:c>
      <x:c r="J38" s="179" t="str">
        <x:v>なし</x:v>
      </x:c>
      <x:c r="K38" s="191"/>
      <x:c r="L38" s="194" t="n">
        <x:f>IF(E38="屋根",'政府施設ポテンシャル'!$E$6,IF(E38="壁",'政府施設ポテンシャル'!$E$7,IF(E38="窓",'政府施設ポテンシャル'!$E$8,"")))</x:f>
        <x:v>0.06699991016400061</x:v>
      </x:c>
      <x:c r="M38" s="197" t="str">
        <x:f>IF(OR(F38="",L38=""),"",F38*L38)</x:f>
      </x:c>
      <x:c r="N38" s="191"/>
      <x:c r="O38" s="200" t="str">
        <x:f>IF(OR(M38="",N38=""),"",M38*N38)</x:f>
      </x:c>
      <x:c r="P38" s="191"/>
      <x:c r="Q38" s="200" t="str">
        <x:f>IF(OR(O38="",P38=""),"",O38*P38)</x:f>
      </x:c>
      <x:c r="R38" s="185" t="str">
        <x:f>IF(F38="","未入力",IF(F38&gt;=100,"○","×"))</x:f>
        <x:v>未入力</x:v>
      </x:c>
      <x:c r="S38" s="185" t="str">
        <x:f>IF(M38="","未算定",IF(M38&gt;=5,"○","×"))</x:f>
        <x:v>未算定</x:v>
      </x:c>
      <x:c r="T38" s="185" t="str">
        <x:f>IF(P38="","未入力",IF(P38&gt;=0.5,"○","×"))</x:f>
        <x:v>未入力</x:v>
      </x:c>
      <x:c r="U38" s="179" t="str">
        <x:v>要確認</x:v>
      </x:c>
      <x:c r="V38" s="179" t="str">
        <x:v>要確認</x:v>
      </x:c>
      <x:c r="W38" s="179" t="str">
        <x:v>はい</x:v>
      </x:c>
      <x:c r="X38" s="179" t="str">
        <x:v>要確認</x:v>
      </x:c>
      <x:c r="Y38" s="203" t="str">
        <x:f>IF(B38="","",IF(R38="○",15,0)+IF(H38="はい",20,0)+IF(I38="はい",10,0)+IF(OR(J38="30分",J38="1時間"),10,IF(J38="月間",5,0))+IF(T38="○",15,0)+IF(U38="はい",7,0)+IF(V38="はい",6,0)+IF(W38="はい",7,0)+IF(X38="はい",10,0))</x:f>
      </x:c>
      <x:c r="Z38" s="185" t="str">
        <x:f>IF(B38="","",IF(I38="いいえ","対象外",IF(H38="いいえ","通常PV比較優先",IF(Y38&gt;=80,"優先調査",IF(Y38&gt;=60,"追加情報","保留")))))</x:f>
      </x:c>
      <x:c r="AA38" s="182" t="str"/>
    </x:row>
    <x:row r="39" ht="36" customHeight="1">
      <x:c r="A39" s="64" t="n">
        <x:v>29</x:v>
      </x:c>
      <x:c r="B39" s="179" t="str"/>
      <x:c r="C39" s="179" t="str"/>
      <x:c r="D39" s="179" t="str"/>
      <x:c r="E39" s="179" t="str">
        <x:v>屋根</x:v>
      </x:c>
      <x:c r="F39" s="191"/>
      <x:c r="G39" s="179" t="str">
        <x:v>不明</x:v>
      </x:c>
      <x:c r="H39" s="179" t="str">
        <x:v>要確認</x:v>
      </x:c>
      <x:c r="I39" s="179" t="str">
        <x:v>要確認</x:v>
      </x:c>
      <x:c r="J39" s="179" t="str">
        <x:v>なし</x:v>
      </x:c>
      <x:c r="K39" s="191"/>
      <x:c r="L39" s="194" t="n">
        <x:f>IF(E39="屋根",'政府施設ポテンシャル'!$E$6,IF(E39="壁",'政府施設ポテンシャル'!$E$7,IF(E39="窓",'政府施設ポテンシャル'!$E$8,"")))</x:f>
        <x:v>0.06699991016400061</x:v>
      </x:c>
      <x:c r="M39" s="197" t="str">
        <x:f>IF(OR(F39="",L39=""),"",F39*L39)</x:f>
      </x:c>
      <x:c r="N39" s="191"/>
      <x:c r="O39" s="200" t="str">
        <x:f>IF(OR(M39="",N39=""),"",M39*N39)</x:f>
      </x:c>
      <x:c r="P39" s="191"/>
      <x:c r="Q39" s="200" t="str">
        <x:f>IF(OR(O39="",P39=""),"",O39*P39)</x:f>
      </x:c>
      <x:c r="R39" s="185" t="str">
        <x:f>IF(F39="","未入力",IF(F39&gt;=100,"○","×"))</x:f>
        <x:v>未入力</x:v>
      </x:c>
      <x:c r="S39" s="185" t="str">
        <x:f>IF(M39="","未算定",IF(M39&gt;=5,"○","×"))</x:f>
        <x:v>未算定</x:v>
      </x:c>
      <x:c r="T39" s="185" t="str">
        <x:f>IF(P39="","未入力",IF(P39&gt;=0.5,"○","×"))</x:f>
        <x:v>未入力</x:v>
      </x:c>
      <x:c r="U39" s="179" t="str">
        <x:v>要確認</x:v>
      </x:c>
      <x:c r="V39" s="179" t="str">
        <x:v>要確認</x:v>
      </x:c>
      <x:c r="W39" s="179" t="str">
        <x:v>はい</x:v>
      </x:c>
      <x:c r="X39" s="179" t="str">
        <x:v>要確認</x:v>
      </x:c>
      <x:c r="Y39" s="203" t="str">
        <x:f>IF(B39="","",IF(R39="○",15,0)+IF(H39="はい",20,0)+IF(I39="はい",10,0)+IF(OR(J39="30分",J39="1時間"),10,IF(J39="月間",5,0))+IF(T39="○",15,0)+IF(U39="はい",7,0)+IF(V39="はい",6,0)+IF(W39="はい",7,0)+IF(X39="はい",10,0))</x:f>
      </x:c>
      <x:c r="Z39" s="185" t="str">
        <x:f>IF(B39="","",IF(I39="いいえ","対象外",IF(H39="いいえ","通常PV比較優先",IF(Y39&gt;=80,"優先調査",IF(Y39&gt;=60,"追加情報","保留")))))</x:f>
      </x:c>
      <x:c r="AA39" s="182" t="str"/>
    </x:row>
    <x:row r="40" ht="36" customHeight="1">
      <x:c r="A40" s="66" t="n">
        <x:v>30</x:v>
      </x:c>
      <x:c r="B40" s="180" t="str"/>
      <x:c r="C40" s="180" t="str"/>
      <x:c r="D40" s="180" t="str"/>
      <x:c r="E40" s="180" t="str">
        <x:v>屋根</x:v>
      </x:c>
      <x:c r="F40" s="192"/>
      <x:c r="G40" s="180" t="str">
        <x:v>不明</x:v>
      </x:c>
      <x:c r="H40" s="180" t="str">
        <x:v>要確認</x:v>
      </x:c>
      <x:c r="I40" s="180" t="str">
        <x:v>要確認</x:v>
      </x:c>
      <x:c r="J40" s="180" t="str">
        <x:v>なし</x:v>
      </x:c>
      <x:c r="K40" s="192"/>
      <x:c r="L40" s="195" t="n">
        <x:f>IF(E40="屋根",'政府施設ポテンシャル'!$E$6,IF(E40="壁",'政府施設ポテンシャル'!$E$7,IF(E40="窓",'政府施設ポテンシャル'!$E$8,"")))</x:f>
        <x:v>0.06699991016400061</x:v>
      </x:c>
      <x:c r="M40" s="198" t="str">
        <x:f>IF(OR(F40="",L40=""),"",F40*L40)</x:f>
      </x:c>
      <x:c r="N40" s="192"/>
      <x:c r="O40" s="201" t="str">
        <x:f>IF(OR(M40="",N40=""),"",M40*N40)</x:f>
      </x:c>
      <x:c r="P40" s="192"/>
      <x:c r="Q40" s="201" t="str">
        <x:f>IF(OR(O40="",P40=""),"",O40*P40)</x:f>
      </x:c>
      <x:c r="R40" s="186" t="str">
        <x:f>IF(F40="","未入力",IF(F40&gt;=100,"○","×"))</x:f>
        <x:v>未入力</x:v>
      </x:c>
      <x:c r="S40" s="186" t="str">
        <x:f>IF(M40="","未算定",IF(M40&gt;=5,"○","×"))</x:f>
        <x:v>未算定</x:v>
      </x:c>
      <x:c r="T40" s="186" t="str">
        <x:f>IF(P40="","未入力",IF(P40&gt;=0.5,"○","×"))</x:f>
        <x:v>未入力</x:v>
      </x:c>
      <x:c r="U40" s="180" t="str">
        <x:v>要確認</x:v>
      </x:c>
      <x:c r="V40" s="180" t="str">
        <x:v>要確認</x:v>
      </x:c>
      <x:c r="W40" s="180" t="str">
        <x:v>はい</x:v>
      </x:c>
      <x:c r="X40" s="180" t="str">
        <x:v>要確認</x:v>
      </x:c>
      <x:c r="Y40" s="204" t="str">
        <x:f>IF(B40="","",IF(R40="○",15,0)+IF(H40="はい",20,0)+IF(I40="はい",10,0)+IF(OR(J40="30分",J40="1時間"),10,IF(J40="月間",5,0))+IF(T40="○",15,0)+IF(U40="はい",7,0)+IF(V40="はい",6,0)+IF(W40="はい",7,0)+IF(X40="はい",10,0))</x:f>
      </x:c>
      <x:c r="Z40" s="186" t="str">
        <x:f>IF(B40="","",IF(I40="いいえ","対象外",IF(H40="いいえ","通常PV比較優先",IF(Y40&gt;=80,"優先調査",IF(Y40&gt;=60,"追加情報","保留")))))</x:f>
      </x:c>
      <x:c r="AA40" s="183" t="str"/>
    </x:row>
  </x:sheetData>
  <x:mergeCells>
    <x:mergeCell ref="A1:AA2"/>
    <x:mergeCell ref="A3:AA3"/>
    <x:mergeCell ref="A5:H5"/>
    <x:mergeCell ref="J5:Q5"/>
  </x:mergeCells>
  <x:conditionalFormatting sqref="Y11:Y40">
    <x:cfRule type="dataBar" priority="1">
      <x:dataBar>
        <x:cfvo type="min"/>
        <x:cfvo type="max"/>
        <x:color rgb="FF007F78"/>
      </x:dataBar>
      <x:extLst>
        <x:ext xmlns:x14="http://schemas.microsoft.com/office/spreadsheetml/2009/9/main" uri="{B025F937-C7B1-47D3-B67F-A62EFF666E3E}">
          <x14:id>{3649A543-ED3A-BA6A-53F2-37F11A5A899B}</x14:id>
        </x:ext>
      </x:extLst>
    </x:cfRule>
  </x:conditionalFormatting>
  <x:conditionalFormatting sqref="Z11:Z40">
    <x:cfRule type="containsText" dxfId="1" priority="2" operator="containsText" text="優先調査"/>
    <x:cfRule type="containsText" dxfId="2" priority="3" operator="containsText" text="追加情報"/>
    <x:cfRule type="containsText" dxfId="3" priority="4" operator="containsText" text="対象外"/>
  </x:conditionalFormatting>
  <x:dataValidations count="5">
    <x:dataValidation type="list" sqref="E11:E40">
      <x:formula1>"屋根,壁,窓"</x:formula1>
    </x:dataValidation>
    <x:dataValidation type="list" sqref="G11:G40">
      <x:formula1>"あり,なし,不明"</x:formula1>
    </x:dataValidation>
    <x:dataValidation type="list" sqref="H11:I40">
      <x:formula1>"はい,いいえ,要確認"</x:formula1>
    </x:dataValidation>
    <x:dataValidation type="list" sqref="J11:J40">
      <x:formula1>"30分,1時間,月間,なし"</x:formula1>
    </x:dataValidation>
    <x:dataValidation type="list" sqref="U11:X40">
      <x:formula1>"はい,いいえ,要確認"</x:formula1>
    </x:dataValidation>
  </x:dataValidations>
  <x:pageMargins left="0.7" right="0.7" top="0.75" bottom="0.75" header="0.3" footer="0.3"/>
  <x:extLst>
    <x:ext xmlns:x14="http://schemas.microsoft.com/office/spreadsheetml/2009/9/main" xmlns:xm="http://schemas.microsoft.com/office/excel/2006/main" uri="{78C0D931-6437-407d-A8EE-F0AAD7539E65}">
      <x14:conditionalFormattings>
        <x14:conditionalFormatting>
          <x14:cfRule type="dataBar" priority="1" id="{3649A543-ED3A-BA6A-53F2-37F11A5A899B}">
            <x14:dataBar gradient="0">
              <x14:cfvo type="min"/>
              <x14:cfvo type="max"/>
              <x14:fillColor rgb="FF007F78"/>
            </x14:dataBar>
          </x14:cfRule>
          <xm:sqref>Y11:Y40</xm:sqref>
        </x14:conditionalFormatting>
      </x14:conditionalFormattings>
    </x:ext>
  </x:extLst>
</x:worksheet>
</file>

<file path=xl/worksheets/sheet10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7" hidden="0" customWidth="1"/>
    <x:col min="2" max="2" width="20" hidden="0" customWidth="1"/>
    <x:col min="3" max="3" width="46" hidden="0" customWidth="1"/>
    <x:col min="4" max="4" width="15" hidden="0" customWidth="1"/>
    <x:col min="5" max="5" width="15" hidden="0" customWidth="1"/>
    <x:col min="6" max="6" width="38" hidden="0" customWidth="1"/>
    <x:col min="7" max="7" width="68" hidden="0" customWidth="1"/>
  </x:cols>
  <x:sheetData>
    <x:row r="1" ht="30" customHeight="1">
      <x:c r="A1" s="3" t="str">
        <x:v>公式出典・証拠台帳</x:v>
      </x:c>
      <x:c r="B1" s="3" t="str">
        <x:v>公式出典・証拠台帳</x:v>
      </x:c>
      <x:c r="C1" s="3" t="str">
        <x:v>公式出典・証拠台帳</x:v>
      </x:c>
      <x:c r="D1" s="3" t="str">
        <x:v>公式出典・証拠台帳</x:v>
      </x:c>
      <x:c r="E1" s="3" t="str">
        <x:v>公式出典・証拠台帳</x:v>
      </x:c>
      <x:c r="F1" s="3" t="str">
        <x:v>公式出典・証拠台帳</x:v>
      </x:c>
      <x:c r="G1" s="3" t="str">
        <x:v>公式出典・証拠台帳</x:v>
      </x:c>
    </x:row>
    <x:row r="2" ht="30" customHeight="1">
      <x:c r="A2" s="3" t="str">
        <x:v>公式出典・証拠台帳</x:v>
      </x:c>
      <x:c r="B2" s="3" t="str">
        <x:v>公式出典・証拠台帳</x:v>
      </x:c>
      <x:c r="C2" s="3" t="str">
        <x:v>公式出典・証拠台帳</x:v>
      </x:c>
      <x:c r="D2" s="3" t="str">
        <x:v>公式出典・証拠台帳</x:v>
      </x:c>
      <x:c r="E2" s="3" t="str">
        <x:v>公式出典・証拠台帳</x:v>
      </x:c>
      <x:c r="F2" s="3" t="str">
        <x:v>公式出典・証拠台帳</x:v>
      </x:c>
      <x:c r="G2" s="3" t="str">
        <x:v>公式出典・証拠台帳</x:v>
      </x:c>
    </x:row>
    <x:row r="3" ht="28" customHeight="1">
      <x:c r="A3" s="7" t="str">
        <x:v>発行主体・資料名・発行日・確認日・使用範囲を記録。制度判断時は必ず最新版を再確認。</x:v>
      </x:c>
      <x:c r="B3" s="7" t="str">
        <x:v>発行主体・資料名・発行日・確認日・使用範囲を記録。制度判断時は必ず最新版を再確認。</x:v>
      </x:c>
      <x:c r="C3" s="7" t="str">
        <x:v>発行主体・資料名・発行日・確認日・使用範囲を記録。制度判断時は必ず最新版を再確認。</x:v>
      </x:c>
      <x:c r="D3" s="7" t="str">
        <x:v>発行主体・資料名・発行日・確認日・使用範囲を記録。制度判断時は必ず最新版を再確認。</x:v>
      </x:c>
      <x:c r="E3" s="7" t="str">
        <x:v>発行主体・資料名・発行日・確認日・使用範囲を記録。制度判断時は必ず最新版を再確認。</x:v>
      </x:c>
      <x:c r="F3" s="7" t="str">
        <x:v>発行主体・資料名・発行日・確認日・使用範囲を記録。制度判断時は必ず最新版を再確認。</x:v>
      </x:c>
      <x:c r="G3" s="7" t="str">
        <x:v>発行主体・資料名・発行日・確認日・使用範囲を記録。制度判断時は必ず最新版を再確認。</x:v>
      </x:c>
    </x:row>
    <x:row r="5" ht="32" customHeight="1">
      <x:c r="A5" s="47" t="str">
        <x:v>No</x:v>
      </x:c>
      <x:c r="B5" s="71" t="str">
        <x:v>発行主体</x:v>
      </x:c>
      <x:c r="C5" s="71" t="str">
        <x:v>資料名</x:v>
      </x:c>
      <x:c r="D5" s="71" t="str">
        <x:v>発行日</x:v>
      </x:c>
      <x:c r="E5" s="71" t="str">
        <x:v>確認日</x:v>
      </x:c>
      <x:c r="F5" s="71" t="str">
        <x:v>本ブックでの使用</x:v>
      </x:c>
      <x:c r="G5" s="48" t="str">
        <x:v>URL</x:v>
      </x:c>
    </x:row>
    <x:row r="6" ht="36" customHeight="1">
      <x:c r="A6" s="62" t="n">
        <x:v>1</x:v>
      </x:c>
      <x:c r="B6" s="78" t="str">
        <x:v>経済産業省</x:v>
      </x:c>
      <x:c r="C6" s="78" t="str">
        <x:v>官民協議会 第10回 配布資料・議事要旨</x:v>
      </x:c>
      <x:c r="D6" s="106" t="n">
        <x:v>46162</x:v>
      </x:c>
      <x:c r="E6" s="106" t="n">
        <x:v>46259</x:v>
      </x:c>
      <x:c r="F6" s="78" t="str">
        <x:v>20GW、コスト、量産、自治体、事例、議事</x:v>
      </x:c>
      <x:c r="G6" s="63" t="str">
        <x:v>https://www.meti.go.jp/shingikai/energy_environment/perovskite_solar_cell/010.html</x:v>
      </x:c>
    </x:row>
    <x:row r="7" ht="36" customHeight="1">
      <x:c r="A7" s="64" t="n">
        <x:v>2</x:v>
      </x:c>
      <x:c r="B7" s="79" t="str">
        <x:v>環境省</x:v>
      </x:c>
      <x:c r="C7" s="79" t="str">
        <x:v>事前調査・導入計画策定事業 一次公募</x:v>
      </x:c>
      <x:c r="D7" s="107" t="n">
        <x:v>46254</x:v>
      </x:c>
      <x:c r="E7" s="107" t="n">
        <x:v>46259</x:v>
      </x:c>
      <x:c r="F7" s="79" t="str">
        <x:v>期間・対象者・事業概要</x:v>
      </x:c>
      <x:c r="G7" s="65" t="str">
        <x:v>https://www.env.go.jp/press/press_05383.html</x:v>
      </x:c>
    </x:row>
    <x:row r="8" ht="36" customHeight="1">
      <x:c r="A8" s="64" t="n">
        <x:v>3</x:v>
      </x:c>
      <x:c r="B8" s="79" t="str">
        <x:v>ETA</x:v>
      </x:c>
      <x:c r="C8" s="79" t="str">
        <x:v>事前調査・導入計画策定 公募ページ</x:v>
      </x:c>
      <x:c r="D8" s="107" t="n">
        <x:v>46254</x:v>
      </x:c>
      <x:c r="E8" s="107" t="n">
        <x:v>46259</x:v>
      </x:c>
      <x:c r="F8" s="79" t="str">
        <x:v>申請方法、対象製品、更新注意</x:v>
      </x:c>
      <x:c r="G8" s="65" t="str">
        <x:v>https://www.eta.or.jp/offering/2026/psc_research/index.php</x:v>
      </x:c>
    </x:row>
    <x:row r="9" ht="36" customHeight="1">
      <x:c r="A9" s="64" t="n">
        <x:v>4</x:v>
      </x:c>
      <x:c r="B9" s="79" t="str">
        <x:v>ETA</x:v>
      </x:c>
      <x:c r="C9" s="79" t="str">
        <x:v>事前調査・導入計画策定 公募要領</x:v>
      </x:c>
      <x:c r="D9" s="107" t="n">
        <x:v>46254</x:v>
      </x:c>
      <x:c r="E9" s="107" t="n">
        <x:v>46259</x:v>
      </x:c>
      <x:c r="F9" s="79" t="str">
        <x:v>補助率・上限・要件・義務・対象外経費</x:v>
      </x:c>
      <x:c r="G9" s="65" t="str">
        <x:v>https://www.eta.or.jp/offering/2026/psc_research/files/02_youryo.pdf</x:v>
      </x:c>
    </x:row>
    <x:row r="10" ht="36" customHeight="1">
      <x:c r="A10" s="64" t="n">
        <x:v>5</x:v>
      </x:c>
      <x:c r="B10" s="79" t="str">
        <x:v>ETA</x:v>
      </x:c>
      <x:c r="C10" s="79" t="str">
        <x:v>事前調査・導入計画策定 Q&amp;A</x:v>
      </x:c>
      <x:c r="D10" s="107" t="n">
        <x:v>46254</x:v>
      </x:c>
      <x:c r="E10" s="107" t="n">
        <x:v>46259</x:v>
      </x:c>
      <x:c r="F10" s="79" t="str">
        <x:v>要件解釈補助</x:v>
      </x:c>
      <x:c r="G10" s="65" t="str">
        <x:v>https://www.eta.or.jp/offering/2026/psc_research/files/03_qa.pdf</x:v>
      </x:c>
    </x:row>
    <x:row r="11" ht="36" customHeight="1">
      <x:c r="A11" s="64" t="n">
        <x:v>6</x:v>
      </x:c>
      <x:c r="B11" s="79" t="str">
        <x:v>環境省</x:v>
      </x:c>
      <x:c r="C11" s="79" t="str">
        <x:v>設備等導入事業 一次公募</x:v>
      </x:c>
      <x:c r="D11" s="107" t="n">
        <x:v>46198</x:v>
      </x:c>
      <x:c r="E11" s="107" t="n">
        <x:v>46259</x:v>
      </x:c>
      <x:c r="F11" s="79" t="str">
        <x:v>耐荷重、5kW、自家消費50%、期間</x:v>
      </x:c>
      <x:c r="G11" s="65" t="str">
        <x:v>https://www.env.go.jp/press/press_05166.html</x:v>
      </x:c>
    </x:row>
    <x:row r="12" ht="36" customHeight="1">
      <x:c r="A12" s="64" t="n">
        <x:v>7</x:v>
      </x:c>
      <x:c r="B12" s="79" t="str">
        <x:v>環境省</x:v>
      </x:c>
      <x:c r="C12" s="79" t="str">
        <x:v>PSC支援情報ハブ</x:v>
      </x:c>
      <x:c r="D12" s="107"/>
      <x:c r="E12" s="107" t="n">
        <x:v>46259</x:v>
      </x:c>
      <x:c r="F12" s="79" t="str">
        <x:v>最新情報入口</x:v>
      </x:c>
      <x:c r="G12" s="65" t="str">
        <x:v>https://www.env.go.jp/earth/post_94.html</x:v>
      </x:c>
    </x:row>
    <x:row r="13" ht="36" customHeight="1">
      <x:c r="A13" s="64" t="n">
        <x:v>8</x:v>
      </x:c>
      <x:c r="B13" s="79" t="str">
        <x:v>NEDO</x:v>
      </x:c>
      <x:c r="C13" s="79" t="str">
        <x:v>フレキシブル太陽電池 設計・施工ガイドライン</x:v>
      </x:c>
      <x:c r="D13" s="107" t="n">
        <x:v>46099</x:v>
      </x:c>
      <x:c r="E13" s="107" t="n">
        <x:v>46259</x:v>
      </x:c>
      <x:c r="F13" s="79" t="str">
        <x:v>構造・電気安全、適用範囲</x:v>
      </x:c>
      <x:c r="G13" s="65" t="str">
        <x:v>https://www.nedo.go.jp/news/press/AA5_101922.html</x:v>
      </x:c>
    </x:row>
    <x:row r="14" ht="36" customHeight="1">
      <x:c r="A14" s="64" t="n">
        <x:v>9</x:v>
      </x:c>
      <x:c r="B14" s="79" t="str">
        <x:v>NEDO</x:v>
      </x:c>
      <x:c r="C14" s="79" t="str">
        <x:v>タンデム型2テーマ採択</x:v>
      </x:c>
      <x:c r="D14" s="107" t="n">
        <x:v>46059</x:v>
      </x:c>
      <x:c r="E14" s="107" t="n">
        <x:v>46259</x:v>
      </x:c>
      <x:c r="F14" s="79" t="str">
        <x:v>500MW以上量産化構想</x:v>
      </x:c>
      <x:c r="G14" s="65" t="str">
        <x:v>https://www.nedo.go.jp/news/press/AA5_101909.html</x:v>
      </x:c>
    </x:row>
    <x:row r="15" ht="36" customHeight="1">
      <x:c r="A15" s="64" t="n">
        <x:v>10</x:v>
      </x:c>
      <x:c r="B15" s="79" t="str">
        <x:v>NEDO</x:v>
      </x:c>
      <x:c r="C15" s="79" t="str">
        <x:v>単接合型 新規プロジェクト</x:v>
      </x:c>
      <x:c r="D15" s="107" t="n">
        <x:v>46240</x:v>
      </x:c>
      <x:c r="E15" s="107" t="n">
        <x:v>46259</x:v>
      </x:c>
      <x:c r="F15" s="79" t="str">
        <x:v>公共・インフラ・海外実証</x:v>
      </x:c>
      <x:c r="G15" s="65" t="str">
        <x:v>https://www.nedo.go.jp/news/press/AA5_101958.html</x:v>
      </x:c>
    </x:row>
    <x:row r="16" ht="36" customHeight="1">
      <x:c r="A16" s="64" t="n">
        <x:v>11</x:v>
      </x:c>
      <x:c r="B16" s="79" t="str">
        <x:v>経済産業省</x:v>
      </x:c>
      <x:c r="C16" s="79" t="str">
        <x:v>太陽光発電設備の再資源化促進法案</x:v>
      </x:c>
      <x:c r="D16" s="107" t="n">
        <x:v>46115</x:v>
      </x:c>
      <x:c r="E16" s="107" t="n">
        <x:v>46259</x:v>
      </x:c>
      <x:c r="F16" s="79" t="str">
        <x:v>2030年代後半の廃棄見通し・法案提出</x:v>
      </x:c>
      <x:c r="G16" s="65" t="str">
        <x:v>https://www.meti.go.jp/press/2026/04/20260403002/20260403002.html</x:v>
      </x:c>
    </x:row>
    <x:row r="17" ht="36" customHeight="1">
      <x:c r="A17" s="64" t="n">
        <x:v>12</x:v>
      </x:c>
      <x:c r="B17" s="79" t="str">
        <x:v>エネがえる</x:v>
      </x:c>
      <x:c r="C17" s="79" t="str">
        <x:v>PSC発電量シミュレーションガイド</x:v>
      </x:c>
      <x:c r="D17" s="107"/>
      <x:c r="E17" s="107" t="n">
        <x:v>46259</x:v>
      </x:c>
      <x:c r="F17" s="79" t="str">
        <x:v>関連実務・内部リンク</x:v>
      </x:c>
      <x:c r="G17" s="65" t="str">
        <x:v>https://www.enegaeru.com/perovskite-pv-generation-simulation-guide</x:v>
      </x:c>
    </x:row>
    <x:row r="18" ht="36" customHeight="1">
      <x:c r="A18" s="64" t="n">
        <x:v>13</x:v>
      </x:c>
      <x:c r="B18" s="79" t="str">
        <x:v>エネがえる</x:v>
      </x:c>
      <x:c r="C18" s="79" t="str">
        <x:v>エネがえるBiz</x:v>
      </x:c>
      <x:c r="D18" s="107"/>
      <x:c r="E18" s="107" t="n">
        <x:v>46259</x:v>
      </x:c>
      <x:c r="F18" s="79" t="str">
        <x:v>時間別需給・経済効果の機能根拠</x:v>
      </x:c>
      <x:c r="G18" s="65" t="str">
        <x:v>https://biz.enegaeru.com/product</x:v>
      </x:c>
    </x:row>
    <x:row r="19" ht="36" customHeight="1">
      <x:c r="A19" s="64" t="n">
        <x:v>14</x:v>
      </x:c>
      <x:c r="B19" s="79" t="str">
        <x:v>エネがえる</x:v>
      </x:c>
      <x:c r="C19" s="79" t="str">
        <x:v>INEC導入事例</x:v>
      </x:c>
      <x:c r="D19" s="107"/>
      <x:c r="E19" s="107" t="n">
        <x:v>46259</x:v>
      </x:c>
      <x:c r="F19" s="79" t="str">
        <x:v>多数施設試算の効率化事例</x:v>
      </x:c>
      <x:c r="G19" s="65" t="str">
        <x:v>https://www.enegaeru.com/case/inec</x:v>
      </x:c>
    </x:row>
    <x:row r="20" ht="36" customHeight="1">
      <x:c r="A20" s="66" t="n">
        <x:v>15</x:v>
      </x:c>
      <x:c r="B20" s="80" t="str">
        <x:v>エネがえる</x:v>
      </x:c>
      <x:c r="C20" s="80" t="str">
        <x:v>NTT-ME導入事例</x:v>
      </x:c>
      <x:c r="D20" s="108"/>
      <x:c r="E20" s="108" t="n">
        <x:v>46259</x:v>
      </x:c>
      <x:c r="F20" s="80" t="str">
        <x:v>試算作業効率化事例</x:v>
      </x:c>
      <x:c r="G20" s="67" t="str">
        <x:v>https://www.enegaeru.com/case/nttme</x:v>
      </x:c>
    </x:row>
  </x:sheetData>
  <x:mergeCells>
    <x:mergeCell ref="A1:G2"/>
    <x:mergeCell ref="A3:G3"/>
  </x:mergeCells>
  <x:pageMargins left="0.7" right="0.7" top="0.75" bottom="0.75" header="0.3" footer="0.3"/>
</x:worksheet>
</file>