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753bf998a4f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月別料金差額" sheetId="1" r:id="Rec2edc2530eb4f3d"/>
    <x:sheet xmlns:r="http://schemas.openxmlformats.org/officeDocument/2006/relationships" name="屋根容量比較" sheetId="2" r:id="Rf0fa81ca0a6f44d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#,##0;[Red](#,##0);0"/>
    <x:numFmt numFmtId="201" formatCode="yyyy-mm"/>
    <x:numFmt numFmtId="202" formatCode="0.00;[Red](0.00);0.00"/>
    <x:numFmt numFmtId="203" formatCode="#,##0.0"/>
    <x:numFmt numFmtId="204" formatCode="#,##0.00"/>
    <x:numFmt numFmtId="205" formatCode="0.0%"/>
    <x:numFmt numFmtId="206" formatCode="0%"/>
  </x:numFmts>
  <x:fonts count="7">
    <x:font>
      <x:sz val="11"/>
      <x:name val="Carlito"/>
    </x:font>
    <x:font>
      <x:sz val="11"/>
      <x:color rgb="FF24332F"/>
      <x:name val="Noto Sans CJK JP"/>
    </x:font>
    <x:font>
      <x:b/>
      <x:sz val="16"/>
      <x:color rgb="FF24332F"/>
      <x:name val="Noto Sans CJK JP"/>
    </x:font>
    <x:font>
      <x:sz val="11"/>
      <x:color rgb="FF52645E"/>
      <x:name val="Noto Sans CJK JP"/>
    </x:font>
    <x:font>
      <x:b/>
      <x:sz val="11"/>
      <x:color rgb="FF24332F"/>
      <x:name val="Noto Sans CJK JP"/>
    </x:font>
    <x:font>
      <x:b/>
      <x:sz val="11"/>
      <x:color rgb="FFFFFFFF"/>
      <x:name val="Noto Sans CJK JP"/>
    </x:font>
    <x:font>
      <x:sz val="11"/>
      <x:color rgb="FF00685E"/>
      <x:name val="Noto Sans CJK JP"/>
    </x:font>
  </x:fonts>
  <x:fills count="4">
    <x:fill>
      <x:patternFill patternType="none"/>
    </x:fill>
    <x:fill>
      <x:patternFill patternType="gray125"/>
    </x:fill>
    <x:fill>
      <x:patternFill patternType="solid">
        <x:fgColor rgb="FF00685E"/>
      </x:patternFill>
    </x:fill>
    <x:fill>
      <x:patternFill patternType="solid">
        <x:fgColor rgb="FFE9F5F1"/>
      </x:patternFill>
    </x:fill>
  </x:fills>
  <x:borders count="3">
    <x:border/>
    <x:border>
      <x:bottom style="thin">
        <x:color rgb="FF00685E"/>
      </x:bottom>
    </x:border>
    <x:border>
      <x:bottom style="thin">
        <x:color rgb="FFAACDC4"/>
      </x:bottom>
    </x:border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1" fontId="6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201" fontId="6" fillId="3" borderId="2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200" fontId="6" fillId="3" borderId="0" xfId="0" applyNumberFormat="1" applyFont="1" applyFill="1" applyBorder="1" applyAlignment="1">
      <x:alignment vertical="center"/>
    </x:xf>
    <x:xf numFmtId="200" fontId="6" fillId="3" borderId="2" xfId="0" applyNumberFormat="1" applyFont="1" applyFill="1" applyBorder="1" applyAlignment="1">
      <x:alignment vertical="center"/>
    </x:xf>
    <x:xf numFmtId="202" fontId="6" fillId="3" borderId="0" xfId="0" applyNumberFormat="1" applyFont="1" applyFill="1" applyBorder="1" applyAlignment="1">
      <x:alignment vertical="center"/>
    </x:xf>
    <x:xf numFmtId="202" fontId="6" fillId="3" borderId="2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3" fontId="4" fillId="0" borderId="0" xfId="0" applyNumberFormat="1" applyFont="1" applyFill="1" applyBorder="1" applyAlignment="1">
      <x:alignment vertical="center"/>
    </x:xf>
    <x:xf numFmtId="204" fontId="6" fillId="3" borderId="0" xfId="0" applyNumberFormat="1" applyFont="1" applyFill="1" applyBorder="1" applyAlignment="1">
      <x:alignment vertical="center"/>
    </x:xf>
    <x:xf numFmtId="205" fontId="6" fillId="3" borderId="0" xfId="0" applyNumberFormat="1" applyFont="1" applyFill="1" applyBorder="1" applyAlignment="1">
      <x:alignment vertical="center"/>
    </x:xf>
    <x:xf numFmtId="206" fontId="6" fillId="3" borderId="0" xfId="0" applyNumberFormat="1" applyFont="1" applyFill="1" applyBorder="1" applyAlignment="1">
      <x:alignment vertical="center"/>
    </x:xf>
    <x:xf numFmtId="206" fontId="6" fillId="3" borderId="2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3e0c1091484763" /><Relationship Type="http://schemas.openxmlformats.org/officeDocument/2006/relationships/theme" Target="/xl/theme/theme1.xml" Id="R02ec3ac8637048c1" /><Relationship Type="http://schemas.openxmlformats.org/officeDocument/2006/relationships/sharedStrings" Target="/xl/sharedStrings.xml" Id="Rec7badfbe9e54248" /><Relationship Type="http://schemas.openxmlformats.org/officeDocument/2006/relationships/worksheet" Target="/xl/worksheets/sheet1.xml" Id="Rec2edc2530eb4f3d" /><Relationship Type="http://schemas.openxmlformats.org/officeDocument/2006/relationships/worksheet" Target="/xl/worksheets/sheet2.xml" Id="Rf0fa81ca0a6f44d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0685E"/>
  </x:sheetPr>
  <x:sheetViews>
    <x:sheetView showGridLines="0" workbookViewId="0"/>
  </x:sheetViews>
  <x:sheetFormatPr defaultRowHeight="15"/>
  <x:cols>
    <x:col min="1" max="1" width="10.890000343322754" hidden="0" customWidth="1"/>
    <x:col min="2" max="2" width="13.890000343322754" hidden="0" customWidth="1"/>
    <x:col min="3" max="3" width="13.109999656677246" hidden="0" customWidth="1"/>
    <x:col min="4" max="4" width="13.109999656677246" hidden="0" customWidth="1"/>
    <x:col min="5" max="5" width="15.329999923706055" hidden="0" customWidth="1"/>
    <x:col min="6" max="6" width="15" hidden="0" customWidth="1"/>
    <x:col min="7" max="7" width="15" hidden="0" customWidth="1"/>
    <x:col min="8" max="8" width="16.670000076293945" hidden="0" customWidth="1"/>
    <x:col min="9" max="9" width="11.670000076293945" hidden="0" customWidth="1"/>
  </x:cols>
  <x:sheetData>
    <x:row r="1" ht="27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4" customHeight="1">
      <x:c r="A2" s="3" t="str">
        <x:v>電気料金の変更を、12か月の使用量で比べる</x:v>
      </x:c>
      <x:c r="B2" s="3"/>
      <x:c r="C2" s="3"/>
      <x:c r="D2" s="3"/>
      <x:c r="E2" s="3"/>
      <x:c r="F2" s="3"/>
      <x:c r="G2" s="3"/>
      <x:c r="H2" s="3"/>
      <x:c r="I2" s="3"/>
    </x:row>
    <x:row r="3" ht="27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27" customHeight="1">
      <x:c r="A4" s="5" t="str">
        <x:v>薄緑のセルを変更。初期値は操作例です。相場・料金予測・確定改定値ではありません。</x:v>
      </x:c>
      <x:c r="B4" s="5"/>
      <x:c r="C4" s="5"/>
      <x:c r="D4" s="5"/>
      <x:c r="E4" s="5"/>
      <x:c r="F4" s="5"/>
      <x:c r="G4" s="5"/>
      <x:c r="H4" s="5"/>
      <x:c r="I4" s="5"/>
    </x:row>
    <x:row r="5" ht="27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34" customHeight="1">
      <x:c r="A6" s="7" t="str">
        <x:v>使用量合計</x:v>
      </x:c>
      <x:c r="B6" s="8" t="n">
        <x:f>IF(COUNT(F13:F24)=12,SUM(B13:B24),"入力待ち")</x:f>
        <x:v>5000</x:v>
      </x:c>
      <x:c r="C6" s="7" t="str">
        <x:v>kWh / 12か月</x:v>
      </x:c>
      <x:c r="D6" s="7"/>
      <x:c r="E6" s="7" t="str">
        <x:v>変更による差額</x:v>
      </x:c>
      <x:c r="F6" s="8" t="n">
        <x:f>IF(COUNT(H13:H24)=12,SUM(H13:H24),"入力待ち")</x:f>
        <x:v>10000</x:v>
      </x:c>
      <x:c r="G6" s="7" t="str">
        <x:v>円 / 12か月</x:v>
      </x:c>
      <x:c r="H6" s="7"/>
      <x:c r="I6" s="7"/>
    </x:row>
    <x:row r="7" ht="27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27" customHeight="1">
      <x:c r="A8" s="5" t="str">
        <x:v>単価は同じ費目・税込税別で比較。燃調など単独の項目ならマイナス単価も入力できます。</x:v>
      </x:c>
      <x:c r="B8" s="5"/>
      <x:c r="C8" s="5"/>
      <x:c r="D8" s="5"/>
      <x:c r="E8" s="5"/>
      <x:c r="F8" s="5"/>
      <x:c r="G8" s="5"/>
      <x:c r="H8" s="5"/>
      <x:c r="I8" s="5"/>
    </x:row>
    <x:row r="9" ht="27" customHeight="1">
      <x:c r="A9" s="5" t="str">
        <x:v>固定費差は「新 − 旧」の月額。総額単価に含む費目を別に足さないでください。</x:v>
      </x:c>
      <x:c r="B9" s="5"/>
      <x:c r="C9" s="5"/>
      <x:c r="D9" s="5"/>
      <x:c r="E9" s="5"/>
      <x:c r="F9" s="5"/>
      <x:c r="G9" s="5"/>
      <x:c r="H9" s="5"/>
      <x:c r="I9" s="5"/>
    </x:row>
    <x:row r="10" ht="27" customHeight="1">
      <x:c r="A10" s="5" t="str">
        <x:v>差額＝月使用量 ×（新単価 − 旧単価）＋ 固定費差。使用量は旧・新で同じです。</x:v>
      </x:c>
      <x:c r="B10" s="5"/>
      <x:c r="C10" s="5"/>
      <x:c r="D10" s="5"/>
      <x:c r="E10" s="5"/>
      <x:c r="F10" s="5"/>
      <x:c r="G10" s="5"/>
      <x:c r="H10" s="5"/>
      <x:c r="I10" s="5"/>
    </x:row>
    <x:row r="11" ht="27" customHeight="1">
      <x:c r="A11" s="2"/>
      <x:c r="B11" s="2"/>
      <x:c r="C11" s="2"/>
      <x:c r="D11" s="2"/>
      <x:c r="E11" s="2"/>
      <x:c r="F11" s="2"/>
      <x:c r="G11" s="2"/>
      <x:c r="H11" s="2"/>
      <x:c r="I11" s="2"/>
    </x:row>
    <x:row r="12" ht="42" customHeight="1">
      <x:c r="A12" s="12" t="str">
        <x:v>対象月</x:v>
      </x:c>
      <x:c r="B12" s="12" t="str">
        <x:v>使用量
kWh</x:v>
      </x:c>
      <x:c r="C12" s="12" t="str">
        <x:v>旧単価
円/kWh</x:v>
      </x:c>
      <x:c r="D12" s="12" t="str">
        <x:v>新単価
円/kWh</x:v>
      </x:c>
      <x:c r="E12" s="12" t="str">
        <x:v>固定費差
円/月</x:v>
      </x:c>
      <x:c r="F12" s="12" t="str">
        <x:v>旧従量費
円</x:v>
      </x:c>
      <x:c r="G12" s="12" t="str">
        <x:v>新従量費
円</x:v>
      </x:c>
      <x:c r="H12" s="12" t="str">
        <x:v>総差額
円</x:v>
      </x:c>
      <x:c r="I12" s="12" t="str">
        <x:v>入力状態</x:v>
      </x:c>
    </x:row>
    <x:row r="13" ht="27" customHeight="1">
      <x:c r="A13" s="16" t="n">
        <x:v>46296</x:v>
      </x:c>
      <x:c r="B13" s="20" t="n">
        <x:v>550</x:v>
      </x:c>
      <x:c r="C13" s="22" t="n">
        <x:v>30</x:v>
      </x:c>
      <x:c r="D13" s="22" t="n">
        <x:v>32</x:v>
      </x:c>
      <x:c r="E13" s="20" t="n">
        <x:v>0</x:v>
      </x:c>
      <x:c r="F13" s="6" t="n">
        <x:f>IF(I13="計算可",B13*C13,"入力待ち")</x:f>
        <x:v>16500</x:v>
      </x:c>
      <x:c r="G13" s="6" t="n">
        <x:f>IF(I13="計算可",B13*D13,"入力待ち")</x:f>
        <x:v>17600</x:v>
      </x:c>
      <x:c r="H13" s="6" t="n">
        <x:f>IF(I13="計算可",G13-F13+E13,"入力待ち")</x:f>
        <x:v>1100</x:v>
      </x:c>
      <x:c r="I13" s="31" t="str">
        <x:f>IF(COUNT(A13:E13)&lt;&gt;5,"入力待ち",IF(OR(A13&lt;=0,B13&lt;0),"入力確認",IF(COUNTIFS($A$13:$A$24,"&gt;="&amp;DATE(YEAR(A13),MONTH(A13),1),$A$13:$A$24,"&lt;"&amp;DATE(YEAR(A13),MONTH(A13)+1,1))&gt;1,"月が重複","計算可")))</x:f>
        <x:v>計算可</x:v>
      </x:c>
    </x:row>
    <x:row r="14" ht="27" customHeight="1">
      <x:c r="A14" s="16" t="n">
        <x:v>46327</x:v>
      </x:c>
      <x:c r="B14" s="20" t="n">
        <x:v>500</x:v>
      </x:c>
      <x:c r="C14" s="22" t="n">
        <x:v>30</x:v>
      </x:c>
      <x:c r="D14" s="22" t="n">
        <x:v>32</x:v>
      </x:c>
      <x:c r="E14" s="20" t="n">
        <x:v>0</x:v>
      </x:c>
      <x:c r="F14" s="6" t="n">
        <x:f>IF(I14="計算可",B14*C14,"入力待ち")</x:f>
        <x:v>15000</x:v>
      </x:c>
      <x:c r="G14" s="6" t="n">
        <x:f>IF(I14="計算可",B14*D14,"入力待ち")</x:f>
        <x:v>16000</x:v>
      </x:c>
      <x:c r="H14" s="6" t="n">
        <x:f>IF(I14="計算可",G14-F14+E14,"入力待ち")</x:f>
        <x:v>1000</x:v>
      </x:c>
      <x:c r="I14" s="31" t="str">
        <x:f>IF(COUNT(A14:E14)&lt;&gt;5,"入力待ち",IF(OR(A14&lt;=0,B14&lt;0),"入力確認",IF(COUNTIFS($A$13:$A$24,"&gt;="&amp;DATE(YEAR(A14),MONTH(A14),1),$A$13:$A$24,"&lt;"&amp;DATE(YEAR(A14),MONTH(A14)+1,1))&gt;1,"月が重複","計算可")))</x:f>
        <x:v>計算可</x:v>
      </x:c>
    </x:row>
    <x:row r="15" ht="27" customHeight="1">
      <x:c r="A15" s="16" t="n">
        <x:v>46357</x:v>
      </x:c>
      <x:c r="B15" s="20" t="n">
        <x:v>430</x:v>
      </x:c>
      <x:c r="C15" s="22" t="n">
        <x:v>30</x:v>
      </x:c>
      <x:c r="D15" s="22" t="n">
        <x:v>32</x:v>
      </x:c>
      <x:c r="E15" s="20" t="n">
        <x:v>0</x:v>
      </x:c>
      <x:c r="F15" s="6" t="n">
        <x:f>IF(I15="計算可",B15*C15,"入力待ち")</x:f>
        <x:v>12900</x:v>
      </x:c>
      <x:c r="G15" s="6" t="n">
        <x:f>IF(I15="計算可",B15*D15,"入力待ち")</x:f>
        <x:v>13760</x:v>
      </x:c>
      <x:c r="H15" s="6" t="n">
        <x:f>IF(I15="計算可",G15-F15+E15,"入力待ち")</x:f>
        <x:v>860</x:v>
      </x:c>
      <x:c r="I15" s="31" t="str">
        <x:f>IF(COUNT(A15:E15)&lt;&gt;5,"入力待ち",IF(OR(A15&lt;=0,B15&lt;0),"入力確認",IF(COUNTIFS($A$13:$A$24,"&gt;="&amp;DATE(YEAR(A15),MONTH(A15),1),$A$13:$A$24,"&lt;"&amp;DATE(YEAR(A15),MONTH(A15)+1,1))&gt;1,"月が重複","計算可")))</x:f>
        <x:v>計算可</x:v>
      </x:c>
    </x:row>
    <x:row r="16" ht="27" customHeight="1">
      <x:c r="A16" s="16" t="n">
        <x:v>46388</x:v>
      </x:c>
      <x:c r="B16" s="20" t="n">
        <x:v>350</x:v>
      </x:c>
      <x:c r="C16" s="22" t="n">
        <x:v>30</x:v>
      </x:c>
      <x:c r="D16" s="22" t="n">
        <x:v>32</x:v>
      </x:c>
      <x:c r="E16" s="20" t="n">
        <x:v>0</x:v>
      </x:c>
      <x:c r="F16" s="6" t="n">
        <x:f>IF(I16="計算可",B16*C16,"入力待ち")</x:f>
        <x:v>10500</x:v>
      </x:c>
      <x:c r="G16" s="6" t="n">
        <x:f>IF(I16="計算可",B16*D16,"入力待ち")</x:f>
        <x:v>11200</x:v>
      </x:c>
      <x:c r="H16" s="6" t="n">
        <x:f>IF(I16="計算可",G16-F16+E16,"入力待ち")</x:f>
        <x:v>700</x:v>
      </x:c>
      <x:c r="I16" s="31" t="str">
        <x:f>IF(COUNT(A16:E16)&lt;&gt;5,"入力待ち",IF(OR(A16&lt;=0,B16&lt;0),"入力確認",IF(COUNTIFS($A$13:$A$24,"&gt;="&amp;DATE(YEAR(A16),MONTH(A16),1),$A$13:$A$24,"&lt;"&amp;DATE(YEAR(A16),MONTH(A16)+1,1))&gt;1,"月が重複","計算可")))</x:f>
        <x:v>計算可</x:v>
      </x:c>
    </x:row>
    <x:row r="17" ht="27" customHeight="1">
      <x:c r="A17" s="16" t="n">
        <x:v>46419</x:v>
      </x:c>
      <x:c r="B17" s="20" t="n">
        <x:v>350</x:v>
      </x:c>
      <x:c r="C17" s="22" t="n">
        <x:v>30</x:v>
      </x:c>
      <x:c r="D17" s="22" t="n">
        <x:v>32</x:v>
      </x:c>
      <x:c r="E17" s="20" t="n">
        <x:v>0</x:v>
      </x:c>
      <x:c r="F17" s="6" t="n">
        <x:f>IF(I17="計算可",B17*C17,"入力待ち")</x:f>
        <x:v>10500</x:v>
      </x:c>
      <x:c r="G17" s="6" t="n">
        <x:f>IF(I17="計算可",B17*D17,"入力待ち")</x:f>
        <x:v>11200</x:v>
      </x:c>
      <x:c r="H17" s="6" t="n">
        <x:f>IF(I17="計算可",G17-F17+E17,"入力待ち")</x:f>
        <x:v>700</x:v>
      </x:c>
      <x:c r="I17" s="31" t="str">
        <x:f>IF(COUNT(A17:E17)&lt;&gt;5,"入力待ち",IF(OR(A17&lt;=0,B17&lt;0),"入力確認",IF(COUNTIFS($A$13:$A$24,"&gt;="&amp;DATE(YEAR(A17),MONTH(A17),1),$A$13:$A$24,"&lt;"&amp;DATE(YEAR(A17),MONTH(A17)+1,1))&gt;1,"月が重複","計算可")))</x:f>
        <x:v>計算可</x:v>
      </x:c>
    </x:row>
    <x:row r="18" ht="27" customHeight="1">
      <x:c r="A18" s="16" t="n">
        <x:v>46447</x:v>
      </x:c>
      <x:c r="B18" s="20" t="n">
        <x:v>380</x:v>
      </x:c>
      <x:c r="C18" s="22" t="n">
        <x:v>30</x:v>
      </x:c>
      <x:c r="D18" s="22" t="n">
        <x:v>32</x:v>
      </x:c>
      <x:c r="E18" s="20" t="n">
        <x:v>0</x:v>
      </x:c>
      <x:c r="F18" s="6" t="n">
        <x:f>IF(I18="計算可",B18*C18,"入力待ち")</x:f>
        <x:v>11400</x:v>
      </x:c>
      <x:c r="G18" s="6" t="n">
        <x:f>IF(I18="計算可",B18*D18,"入力待ち")</x:f>
        <x:v>12160</x:v>
      </x:c>
      <x:c r="H18" s="6" t="n">
        <x:f>IF(I18="計算可",G18-F18+E18,"入力待ち")</x:f>
        <x:v>760</x:v>
      </x:c>
      <x:c r="I18" s="31" t="str">
        <x:f>IF(COUNT(A18:E18)&lt;&gt;5,"入力待ち",IF(OR(A18&lt;=0,B18&lt;0),"入力確認",IF(COUNTIFS($A$13:$A$24,"&gt;="&amp;DATE(YEAR(A18),MONTH(A18),1),$A$13:$A$24,"&lt;"&amp;DATE(YEAR(A18),MONTH(A18)+1,1))&gt;1,"月が重複","計算可")))</x:f>
        <x:v>計算可</x:v>
      </x:c>
    </x:row>
    <x:row r="19" ht="27" customHeight="1">
      <x:c r="A19" s="16" t="n">
        <x:v>46478</x:v>
      </x:c>
      <x:c r="B19" s="20" t="n">
        <x:v>470</x:v>
      </x:c>
      <x:c r="C19" s="22" t="n">
        <x:v>30</x:v>
      </x:c>
      <x:c r="D19" s="22" t="n">
        <x:v>32</x:v>
      </x:c>
      <x:c r="E19" s="20" t="n">
        <x:v>0</x:v>
      </x:c>
      <x:c r="F19" s="6" t="n">
        <x:f>IF(I19="計算可",B19*C19,"入力待ち")</x:f>
        <x:v>14100</x:v>
      </x:c>
      <x:c r="G19" s="6" t="n">
        <x:f>IF(I19="計算可",B19*D19,"入力待ち")</x:f>
        <x:v>15040</x:v>
      </x:c>
      <x:c r="H19" s="6" t="n">
        <x:f>IF(I19="計算可",G19-F19+E19,"入力待ち")</x:f>
        <x:v>940</x:v>
      </x:c>
      <x:c r="I19" s="31" t="str">
        <x:f>IF(COUNT(A19:E19)&lt;&gt;5,"入力待ち",IF(OR(A19&lt;=0,B19&lt;0),"入力確認",IF(COUNTIFS($A$13:$A$24,"&gt;="&amp;DATE(YEAR(A19),MONTH(A19),1),$A$13:$A$24,"&lt;"&amp;DATE(YEAR(A19),MONTH(A19)+1,1))&gt;1,"月が重複","計算可")))</x:f>
        <x:v>計算可</x:v>
      </x:c>
    </x:row>
    <x:row r="20" ht="27" customHeight="1">
      <x:c r="A20" s="16" t="n">
        <x:v>46508</x:v>
      </x:c>
      <x:c r="B20" s="20" t="n">
        <x:v>520</x:v>
      </x:c>
      <x:c r="C20" s="22" t="n">
        <x:v>30</x:v>
      </x:c>
      <x:c r="D20" s="22" t="n">
        <x:v>32</x:v>
      </x:c>
      <x:c r="E20" s="20" t="n">
        <x:v>0</x:v>
      </x:c>
      <x:c r="F20" s="6" t="n">
        <x:f>IF(I20="計算可",B20*C20,"入力待ち")</x:f>
        <x:v>15600</x:v>
      </x:c>
      <x:c r="G20" s="6" t="n">
        <x:f>IF(I20="計算可",B20*D20,"入力待ち")</x:f>
        <x:v>16640</x:v>
      </x:c>
      <x:c r="H20" s="6" t="n">
        <x:f>IF(I20="計算可",G20-F20+E20,"入力待ち")</x:f>
        <x:v>1040</x:v>
      </x:c>
      <x:c r="I20" s="31" t="str">
        <x:f>IF(COUNT(A20:E20)&lt;&gt;5,"入力待ち",IF(OR(A20&lt;=0,B20&lt;0),"入力確認",IF(COUNTIFS($A$13:$A$24,"&gt;="&amp;DATE(YEAR(A20),MONTH(A20),1),$A$13:$A$24,"&lt;"&amp;DATE(YEAR(A20),MONTH(A20)+1,1))&gt;1,"月が重複","計算可")))</x:f>
        <x:v>計算可</x:v>
      </x:c>
    </x:row>
    <x:row r="21" ht="27" customHeight="1">
      <x:c r="A21" s="16" t="n">
        <x:v>46539</x:v>
      </x:c>
      <x:c r="B21" s="20" t="n">
        <x:v>420</x:v>
      </x:c>
      <x:c r="C21" s="22" t="n">
        <x:v>30</x:v>
      </x:c>
      <x:c r="D21" s="22" t="n">
        <x:v>32</x:v>
      </x:c>
      <x:c r="E21" s="20" t="n">
        <x:v>0</x:v>
      </x:c>
      <x:c r="F21" s="6" t="n">
        <x:f>IF(I21="計算可",B21*C21,"入力待ち")</x:f>
        <x:v>12600</x:v>
      </x:c>
      <x:c r="G21" s="6" t="n">
        <x:f>IF(I21="計算可",B21*D21,"入力待ち")</x:f>
        <x:v>13440</x:v>
      </x:c>
      <x:c r="H21" s="6" t="n">
        <x:f>IF(I21="計算可",G21-F21+E21,"入力待ち")</x:f>
        <x:v>840</x:v>
      </x:c>
      <x:c r="I21" s="31" t="str">
        <x:f>IF(COUNT(A21:E21)&lt;&gt;5,"入力待ち",IF(OR(A21&lt;=0,B21&lt;0),"入力確認",IF(COUNTIFS($A$13:$A$24,"&gt;="&amp;DATE(YEAR(A21),MONTH(A21),1),$A$13:$A$24,"&lt;"&amp;DATE(YEAR(A21),MONTH(A21)+1,1))&gt;1,"月が重複","計算可")))</x:f>
        <x:v>計算可</x:v>
      </x:c>
    </x:row>
    <x:row r="22" ht="27" customHeight="1">
      <x:c r="A22" s="16" t="n">
        <x:v>46569</x:v>
      </x:c>
      <x:c r="B22" s="20" t="n">
        <x:v>330</x:v>
      </x:c>
      <x:c r="C22" s="22" t="n">
        <x:v>30</x:v>
      </x:c>
      <x:c r="D22" s="22" t="n">
        <x:v>32</x:v>
      </x:c>
      <x:c r="E22" s="20" t="n">
        <x:v>0</x:v>
      </x:c>
      <x:c r="F22" s="6" t="n">
        <x:f>IF(I22="計算可",B22*C22,"入力待ち")</x:f>
        <x:v>9900</x:v>
      </x:c>
      <x:c r="G22" s="6" t="n">
        <x:f>IF(I22="計算可",B22*D22,"入力待ち")</x:f>
        <x:v>10560</x:v>
      </x:c>
      <x:c r="H22" s="6" t="n">
        <x:f>IF(I22="計算可",G22-F22+E22,"入力待ち")</x:f>
        <x:v>660</x:v>
      </x:c>
      <x:c r="I22" s="31" t="str">
        <x:f>IF(COUNT(A22:E22)&lt;&gt;5,"入力待ち",IF(OR(A22&lt;=0,B22&lt;0),"入力確認",IF(COUNTIFS($A$13:$A$24,"&gt;="&amp;DATE(YEAR(A22),MONTH(A22),1),$A$13:$A$24,"&lt;"&amp;DATE(YEAR(A22),MONTH(A22)+1,1))&gt;1,"月が重複","計算可")))</x:f>
        <x:v>計算可</x:v>
      </x:c>
    </x:row>
    <x:row r="23" ht="27" customHeight="1">
      <x:c r="A23" s="16" t="n">
        <x:v>46600</x:v>
      </x:c>
      <x:c r="B23" s="20" t="n">
        <x:v>330</x:v>
      </x:c>
      <x:c r="C23" s="22" t="n">
        <x:v>30</x:v>
      </x:c>
      <x:c r="D23" s="22" t="n">
        <x:v>32</x:v>
      </x:c>
      <x:c r="E23" s="20" t="n">
        <x:v>0</x:v>
      </x:c>
      <x:c r="F23" s="6" t="n">
        <x:f>IF(I23="計算可",B23*C23,"入力待ち")</x:f>
        <x:v>9900</x:v>
      </x:c>
      <x:c r="G23" s="6" t="n">
        <x:f>IF(I23="計算可",B23*D23,"入力待ち")</x:f>
        <x:v>10560</x:v>
      </x:c>
      <x:c r="H23" s="6" t="n">
        <x:f>IF(I23="計算可",G23-F23+E23,"入力待ち")</x:f>
        <x:v>660</x:v>
      </x:c>
      <x:c r="I23" s="31" t="str">
        <x:f>IF(COUNT(A23:E23)&lt;&gt;5,"入力待ち",IF(OR(A23&lt;=0,B23&lt;0),"入力確認",IF(COUNTIFS($A$13:$A$24,"&gt;="&amp;DATE(YEAR(A23),MONTH(A23),1),$A$13:$A$24,"&lt;"&amp;DATE(YEAR(A23),MONTH(A23)+1,1))&gt;1,"月が重複","計算可")))</x:f>
        <x:v>計算可</x:v>
      </x:c>
    </x:row>
    <x:row r="24" ht="27" customHeight="1">
      <x:c r="A24" s="18" t="n">
        <x:v>46631</x:v>
      </x:c>
      <x:c r="B24" s="21" t="n">
        <x:v>370</x:v>
      </x:c>
      <x:c r="C24" s="23" t="n">
        <x:v>30</x:v>
      </x:c>
      <x:c r="D24" s="23" t="n">
        <x:v>32</x:v>
      </x:c>
      <x:c r="E24" s="21" t="n">
        <x:v>0</x:v>
      </x:c>
      <x:c r="F24" s="6" t="n">
        <x:f>IF(I24="計算可",B24*C24,"入力待ち")</x:f>
        <x:v>11100</x:v>
      </x:c>
      <x:c r="G24" s="6" t="n">
        <x:f>IF(I24="計算可",B24*D24,"入力待ち")</x:f>
        <x:v>11840</x:v>
      </x:c>
      <x:c r="H24" s="6" t="n">
        <x:f>IF(I24="計算可",G24-F24+E24,"入力待ち")</x:f>
        <x:v>740</x:v>
      </x:c>
      <x:c r="I24" s="31" t="str">
        <x:f>IF(COUNT(A24:E24)&lt;&gt;5,"入力待ち",IF(OR(A24&lt;=0,B24&lt;0),"入力確認",IF(COUNTIFS($A$13:$A$24,"&gt;="&amp;DATE(YEAR(A24),MONTH(A24),1),$A$13:$A$24,"&lt;"&amp;DATE(YEAR(A24),MONTH(A24)+1,1))&gt;1,"月が重複","計算可")))</x:f>
        <x:v>計算可</x:v>
      </x:c>
    </x:row>
    <x:row r="25" ht="27" customHeight="1">
      <x:c r="A25" s="2"/>
      <x:c r="B25" s="2"/>
      <x:c r="C25" s="2"/>
      <x:c r="D25" s="2"/>
      <x:c r="E25" s="2"/>
      <x:c r="F25" s="2"/>
      <x:c r="G25" s="2"/>
      <x:c r="H25" s="2"/>
      <x:c r="I25" s="2"/>
    </x:row>
    <x:row r="26" ht="27" customHeight="1">
      <x:c r="A26" s="5" t="str">
        <x:v>期間は月ごとに変更できます。対象月の重複・抜けと、適用開始月を確認してください。</x:v>
      </x:c>
      <x:c r="B26" s="5"/>
      <x:c r="C26" s="5"/>
      <x:c r="D26" s="5"/>
      <x:c r="E26" s="5"/>
      <x:c r="F26" s="5"/>
      <x:c r="G26" s="5"/>
      <x:c r="H26" s="5"/>
      <x:c r="I26" s="5"/>
    </x:row>
    <x:row r="27" ht="27" customHeight="1">
      <x:c r="A27" s="2"/>
      <x:c r="B27" s="2"/>
      <x:c r="C27" s="2"/>
      <x:c r="D27" s="2"/>
      <x:c r="E27" s="2"/>
      <x:c r="F27" s="2"/>
      <x:c r="G27" s="2"/>
      <x:c r="H27" s="2"/>
      <x:c r="I27" s="2"/>
    </x:row>
    <x:row r="28" ht="27" customHeight="1">
      <x:c r="A28" s="2" t="str">
        <x:v>規模別の感度</x:v>
      </x:c>
      <x:c r="B28" s="2"/>
      <x:c r="C28" s="2"/>
      <x:c r="D28" s="2" t="str">
        <x:v>単価差（円/kWh）</x:v>
      </x:c>
      <x:c r="E28" s="2"/>
      <x:c r="F28" s="23" t="n">
        <x:v>1</x:v>
      </x:c>
      <x:c r="G28" s="2"/>
      <x:c r="H28" s="2"/>
      <x:c r="I28" s="2"/>
    </x:row>
    <x:row r="29" ht="27" customHeight="1">
      <x:c r="A29" s="2"/>
      <x:c r="B29" s="2"/>
      <x:c r="C29" s="2"/>
      <x:c r="D29" s="2"/>
      <x:c r="E29" s="2"/>
      <x:c r="F29" s="2"/>
      <x:c r="G29" s="2"/>
      <x:c r="H29" s="2"/>
      <x:c r="I29" s="2"/>
    </x:row>
    <x:row r="30" ht="42" customHeight="1">
      <x:c r="A30" s="12" t="str">
        <x:v>年間使用量 kWh</x:v>
      </x:c>
      <x:c r="B30" s="12" t="str">
        <x:v>従量費の差額 円</x:v>
      </x:c>
      <x:c r="C30" s="12" t="str">
        <x:v>単位換算</x:v>
      </x:c>
      <x:c r="D30" s="2"/>
      <x:c r="E30" s="2"/>
      <x:c r="F30" s="2"/>
      <x:c r="G30" s="2"/>
      <x:c r="H30" s="2"/>
      <x:c r="I30" s="2"/>
    </x:row>
    <x:row r="31" ht="27" customHeight="1">
      <x:c r="A31" s="6" t="n">
        <x:v>5000</x:v>
      </x:c>
      <x:c r="B31" s="6" t="n">
        <x:f>IF(AND(ISNUMBER(A31),ISNUMBER($F$28),A31&gt;=0),A31*$F$28,"入力待ち")</x:f>
        <x:v>5000</x:v>
      </x:c>
      <x:c r="C31" s="31" t="str">
        <x:v>5,000 kWh</x:v>
      </x:c>
      <x:c r="D31" s="2"/>
      <x:c r="E31" s="2"/>
      <x:c r="F31" s="2"/>
      <x:c r="G31" s="2"/>
      <x:c r="H31" s="2"/>
      <x:c r="I31" s="2"/>
    </x:row>
    <x:row r="32" ht="27" customHeight="1">
      <x:c r="A32" s="6" t="n">
        <x:v>100000</x:v>
      </x:c>
      <x:c r="B32" s="6" t="n">
        <x:f>IF(AND(ISNUMBER(A32),ISNUMBER($F$28),A32&gt;=0),A32*$F$28,"入力待ち")</x:f>
        <x:v>100000</x:v>
      </x:c>
      <x:c r="C32" s="31" t="str">
        <x:v>10万 kWh</x:v>
      </x:c>
      <x:c r="D32" s="2"/>
      <x:c r="E32" s="2"/>
      <x:c r="F32" s="2"/>
      <x:c r="G32" s="2"/>
      <x:c r="H32" s="2"/>
      <x:c r="I32" s="2"/>
    </x:row>
    <x:row r="33" ht="27" customHeight="1">
      <x:c r="A33" s="6" t="n">
        <x:v>500000</x:v>
      </x:c>
      <x:c r="B33" s="6" t="n">
        <x:f>IF(AND(ISNUMBER(A33),ISNUMBER($F$28),A33&gt;=0),A33*$F$28,"入力待ち")</x:f>
        <x:v>500000</x:v>
      </x:c>
      <x:c r="C33" s="31" t="str">
        <x:v>50万 kWh</x:v>
      </x:c>
      <x:c r="D33" s="2"/>
      <x:c r="E33" s="2"/>
      <x:c r="F33" s="2"/>
      <x:c r="G33" s="2"/>
      <x:c r="H33" s="2"/>
      <x:c r="I33" s="2"/>
    </x:row>
    <x:row r="34" ht="27" customHeight="1">
      <x:c r="A34" s="6" t="n">
        <x:v>1000000</x:v>
      </x:c>
      <x:c r="B34" s="6" t="n">
        <x:f>IF(AND(ISNUMBER(A34),ISNUMBER($F$28),A34&gt;=0),A34*$F$28,"入力待ち")</x:f>
        <x:v>1000000</x:v>
      </x:c>
      <x:c r="C34" s="31" t="str">
        <x:v>1 GWh</x:v>
      </x:c>
      <x:c r="D34" s="2"/>
      <x:c r="E34" s="2"/>
      <x:c r="F34" s="2"/>
      <x:c r="G34" s="2"/>
      <x:c r="H34" s="2"/>
      <x:c r="I34" s="2"/>
    </x:row>
    <x:row r="35" ht="27" customHeight="1">
      <x:c r="A35" s="6" t="n">
        <x:v>10000000</x:v>
      </x:c>
      <x:c r="B35" s="6" t="n">
        <x:f>IF(AND(ISNUMBER(A35),ISNUMBER($F$28),A35&gt;=0),A35*$F$28,"入力待ち")</x:f>
        <x:v>10000000</x:v>
      </x:c>
      <x:c r="C35" s="31" t="str">
        <x:v>10 GWh</x:v>
      </x:c>
      <x:c r="D35" s="2"/>
      <x:c r="E35" s="2"/>
      <x:c r="F35" s="2"/>
      <x:c r="G35" s="2"/>
      <x:c r="H35" s="2"/>
      <x:c r="I35" s="2"/>
    </x:row>
    <x:row r="36" ht="27" customHeight="1">
      <x:c r="A36" s="2"/>
      <x:c r="B36" s="2"/>
      <x:c r="C36" s="2"/>
      <x:c r="D36" s="2"/>
      <x:c r="E36" s="2"/>
      <x:c r="F36" s="2"/>
      <x:c r="G36" s="2"/>
      <x:c r="H36" s="2"/>
      <x:c r="I36" s="2"/>
    </x:row>
    <x:row r="37" ht="27" customHeight="1">
      <x:c r="A37" s="5" t="str">
        <x:v>規模別表は固定費差を含みません。住宅〜大規模施設の感度を見るための算術例です。</x:v>
      </x:c>
      <x:c r="B37" s="5"/>
      <x:c r="C37" s="5"/>
      <x:c r="D37" s="5"/>
      <x:c r="E37" s="5"/>
      <x:c r="F37" s="5"/>
      <x:c r="G37" s="5"/>
      <x:c r="H37" s="5"/>
      <x:c r="I37" s="5"/>
    </x:row>
    <x:row r="38" ht="27" customHeight="1">
      <x:c r="A38" s="5" t="str">
        <x:v>段階料金・時間帯別料金・市場連動単価は、対象時間帯や区分に分けた計算が必要です。</x:v>
      </x:c>
      <x:c r="B38" s="5"/>
      <x:c r="C38" s="5"/>
      <x:c r="D38" s="5"/>
      <x:c r="E38" s="5"/>
      <x:c r="F38" s="5"/>
      <x:c r="G38" s="5"/>
      <x:c r="H38" s="5"/>
      <x:c r="I38" s="5"/>
    </x:row>
    <x:row r="39" ht="27" customHeight="1">
      <x:c r="A39" s="5" t="str">
        <x:v>対象費目・契約名・根拠URL・確認日を、下の欄に残してください。</x:v>
      </x:c>
      <x:c r="B39" s="5"/>
      <x:c r="C39" s="5"/>
      <x:c r="D39" s="5"/>
      <x:c r="E39" s="5"/>
      <x:c r="F39" s="5"/>
      <x:c r="G39" s="5"/>
      <x:c r="H39" s="5"/>
      <x:c r="I39" s="5"/>
    </x:row>
    <x:row r="40" ht="27" customHeight="1">
      <x:c r="A40" s="2"/>
      <x:c r="B40" s="2"/>
      <x:c r="C40" s="2"/>
      <x:c r="D40" s="2"/>
      <x:c r="E40" s="2"/>
      <x:c r="F40" s="2"/>
      <x:c r="G40" s="2"/>
      <x:c r="H40" s="2"/>
      <x:c r="I40" s="2"/>
    </x:row>
    <x:row r="41" ht="27" customHeight="1">
      <x:c r="A41" s="2" t="str">
        <x:v>対象費目等</x:v>
      </x:c>
      <x:c r="B41" s="19" t="str">
        <x:v>入力例：従量部分の比較</x:v>
      </x:c>
      <x:c r="C41" s="19"/>
      <x:c r="D41" s="19"/>
      <x:c r="E41" s="19"/>
      <x:c r="F41" s="19"/>
      <x:c r="G41" s="19"/>
      <x:c r="H41" s="19"/>
      <x:c r="I41" s="19"/>
    </x:row>
    <x:row r="42" ht="27" customHeight="1">
      <x:c r="A42" s="2" t="str">
        <x:v>根拠・確認日</x:v>
      </x:c>
      <x:c r="B42" s="19" t="str">
        <x:v>請求明細・契約資料を確認して記入</x:v>
      </x:c>
      <x:c r="C42" s="19"/>
      <x:c r="D42" s="19"/>
      <x:c r="E42" s="19"/>
      <x:c r="F42" s="19"/>
      <x:c r="G42" s="19"/>
      <x:c r="H42" s="19"/>
      <x:c r="I42" s="19"/>
    </x:row>
    <x:row r="43" ht="27" customHeight="1">
      <x:c r="A43" s="2"/>
      <x:c r="B43" s="2"/>
      <x:c r="C43" s="2"/>
      <x:c r="D43" s="2"/>
      <x:c r="E43" s="2"/>
      <x:c r="F43" s="2"/>
      <x:c r="G43" s="2"/>
      <x:c r="H43" s="2"/>
      <x:c r="I43" s="2"/>
    </x:row>
    <x:row r="44" ht="27" customHeight="1">
      <x:c r="A44" s="5" t="str">
        <x:v>比較方法の解説：https://www.enegaeru.com/electricitybillforecast</x:v>
      </x:c>
      <x:c r="B44" s="5"/>
      <x:c r="C44" s="5"/>
      <x:c r="D44" s="5"/>
      <x:c r="E44" s="5"/>
      <x:c r="F44" s="5"/>
      <x:c r="G44" s="5"/>
      <x:c r="H44" s="5"/>
      <x:c r="I44" s="5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0685E"/>
  </x:sheetPr>
  <x:sheetViews>
    <x:sheetView showGridLines="0" workbookViewId="0"/>
  </x:sheetViews>
  <x:sheetFormatPr defaultRowHeight="15"/>
  <x:cols>
    <x:col min="1" max="1" width="22.219999313354492" hidden="0" customWidth="1"/>
    <x:col min="2" max="2" width="14.670000076293945" hidden="0" customWidth="1"/>
    <x:col min="3" max="3" width="14.4399995803833" hidden="0" customWidth="1"/>
    <x:col min="4" max="4" width="15.5600004196167" hidden="0" customWidth="1"/>
    <x:col min="5" max="5" width="15.5600004196167" hidden="0" customWidth="1"/>
    <x:col min="6" max="6" width="15.5600004196167" hidden="0" customWidth="1"/>
    <x:col min="7" max="7" width="14.220000267028809" hidden="0" customWidth="1"/>
    <x:col min="8" max="8" width="8.890000343322754" hidden="0" customWidth="1"/>
    <x:col min="9" max="9" width="8.890000343322754" hidden="0" customWidth="1"/>
  </x:cols>
  <x:sheetData>
    <x:row r="1" ht="27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4" customHeight="1">
      <x:c r="A2" s="3" t="str">
        <x:v>屋根面積から、太陽光の容量候補を比べる</x:v>
      </x:c>
      <x:c r="B2" s="3"/>
      <x:c r="C2" s="3"/>
      <x:c r="D2" s="3"/>
      <x:c r="E2" s="3"/>
      <x:c r="F2" s="3"/>
      <x:c r="G2" s="3"/>
      <x:c r="H2" s="3"/>
      <x:c r="I2" s="3"/>
    </x:row>
    <x:row r="3" ht="27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27" customHeight="1">
      <x:c r="A4" s="5" t="str">
        <x:v>薄緑の値は操作例です。最適容量・構造安全性・接続可否の判定ではありません。</x:v>
      </x:c>
      <x:c r="B4" s="5"/>
      <x:c r="C4" s="5"/>
      <x:c r="D4" s="5"/>
      <x:c r="E4" s="5"/>
      <x:c r="F4" s="5"/>
      <x:c r="G4" s="5"/>
      <x:c r="H4" s="5"/>
      <x:c r="I4" s="5"/>
    </x:row>
    <x:row r="5" ht="27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27" customHeight="1">
      <x:c r="A6" s="7" t="str">
        <x:v>面積からの容量目安</x:v>
      </x:c>
      <x:c r="B6" s="25" t="n">
        <x:f>IF(B17="計算可",B10*B11*B12,"入力待ち")</x:f>
        <x:v>100</x:v>
      </x:c>
      <x:c r="C6" s="7" t="str">
        <x:v>kW</x:v>
      </x:c>
      <x:c r="D6" s="2"/>
      <x:c r="E6" s="2"/>
      <x:c r="F6" s="2"/>
      <x:c r="G6" s="2"/>
      <x:c r="H6" s="2"/>
      <x:c r="I6" s="2"/>
    </x:row>
    <x:row r="7" ht="27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27" customHeight="1">
      <x:c r="A8" s="2"/>
      <x:c r="B8" s="2"/>
      <x:c r="C8" s="2"/>
      <x:c r="D8" s="2"/>
      <x:c r="E8" s="2"/>
      <x:c r="F8" s="2"/>
      <x:c r="G8" s="2"/>
      <x:c r="H8" s="2"/>
      <x:c r="I8" s="2"/>
    </x:row>
    <x:row r="9" ht="42" customHeight="1">
      <x:c r="A9" s="12" t="str">
        <x:v>入力条件</x:v>
      </x:c>
      <x:c r="B9" s="12" t="str">
        <x:v>値</x:v>
      </x:c>
      <x:c r="C9" s="12" t="str">
        <x:v>単位</x:v>
      </x:c>
      <x:c r="D9" s="2"/>
      <x:c r="E9" s="2"/>
      <x:c r="F9" s="2"/>
      <x:c r="G9" s="2"/>
      <x:c r="H9" s="2"/>
      <x:c r="I9" s="2"/>
    </x:row>
    <x:row r="10" ht="27" customHeight="1">
      <x:c r="A10" s="2" t="str">
        <x:v>屋根の水平投影面積</x:v>
      </x:c>
      <x:c r="B10" s="26" t="n">
        <x:v>1000</x:v>
      </x:c>
      <x:c r="C10" s="2" t="str">
        <x:v>㎡</x:v>
      </x:c>
      <x:c r="D10" s="5" t="str">
        <x:v>延床面積・パネル面積と区別。</x:v>
      </x:c>
      <x:c r="E10" s="5"/>
      <x:c r="F10" s="5"/>
      <x:c r="G10" s="5"/>
      <x:c r="H10" s="5"/>
      <x:c r="I10" s="5"/>
    </x:row>
    <x:row r="11" ht="27" customHeight="1">
      <x:c r="A11" s="2" t="str">
        <x:v>設備に使える割合</x:v>
      </x:c>
      <x:c r="B11" s="27" t="n">
        <x:v>0.5</x:v>
      </x:c>
      <x:c r="C11" s="2" t="str">
        <x:v>割合</x:v>
      </x:c>
      <x:c r="D11" s="5" t="str">
        <x:v>通路・障害物等を考慮して設定。</x:v>
      </x:c>
      <x:c r="E11" s="5"/>
      <x:c r="F11" s="5"/>
      <x:c r="G11" s="5"/>
      <x:c r="H11" s="5"/>
      <x:c r="I11" s="5"/>
    </x:row>
    <x:row r="12" ht="27" customHeight="1">
      <x:c r="A12" s="2" t="str">
        <x:v>使用面積当たり容量</x:v>
      </x:c>
      <x:c r="B12" s="26" t="n">
        <x:v>0.2</x:v>
      </x:c>
      <x:c r="C12" s="2" t="str">
        <x:v>kW/㎡</x:v>
      </x:c>
      <x:c r="D12" s="5" t="str">
        <x:v>配置案の面積と容量を同じ定義で計算。</x:v>
      </x:c>
      <x:c r="E12" s="5"/>
      <x:c r="F12" s="5"/>
      <x:c r="G12" s="5"/>
      <x:c r="H12" s="5"/>
      <x:c r="I12" s="5"/>
    </x:row>
    <x:row r="13" ht="27" customHeight="1">
      <x:c r="A13" s="2" t="str">
        <x:v>比発電量</x:v>
      </x:c>
      <x:c r="B13" s="26" t="n">
        <x:v>1000</x:v>
      </x:c>
      <x:c r="C13" s="2" t="str">
        <x:v>kWh/kW・年</x:v>
      </x:c>
      <x:c r="D13" s="5" t="str">
        <x:v>地点・設置面・損失を反映した値。</x:v>
      </x:c>
      <x:c r="E13" s="5"/>
      <x:c r="F13" s="5"/>
      <x:c r="G13" s="5"/>
      <x:c r="H13" s="5"/>
      <x:c r="I13" s="5"/>
    </x:row>
    <x:row r="14" ht="27" customHeight="1">
      <x:c r="A14" s="2" t="str">
        <x:v>年間電力使用量</x:v>
      </x:c>
      <x:c r="B14" s="26" t="n">
        <x:v>100000</x:v>
      </x:c>
      <x:c r="C14" s="2" t="str">
        <x:v>kWh/年</x:v>
      </x:c>
      <x:c r="D14" s="5" t="str">
        <x:v>電力使用量は発電量とは別の入力。</x:v>
      </x:c>
      <x:c r="E14" s="5"/>
      <x:c r="F14" s="5"/>
      <x:c r="G14" s="5"/>
      <x:c r="H14" s="5"/>
      <x:c r="I14" s="5"/>
    </x:row>
    <x:row r="15" ht="27" customHeight="1">
      <x:c r="A15" s="2" t="str">
        <x:v>直接自家消費率の仮定</x:v>
      </x:c>
      <x:c r="B15" s="27" t="n">
        <x:v>0.8</x:v>
      </x:c>
      <x:c r="C15" s="2" t="str">
        <x:v>割合</x:v>
      </x:c>
      <x:c r="D15" s="5" t="str">
        <x:v>容量ごとの時刻別計算を省略した仮定。</x:v>
      </x:c>
      <x:c r="E15" s="5"/>
      <x:c r="F15" s="5"/>
      <x:c r="G15" s="5"/>
      <x:c r="H15" s="5"/>
      <x:c r="I15" s="5"/>
    </x:row>
    <x:row r="16" ht="27" customHeight="1">
      <x:c r="A16" s="2" t="str">
        <x:v>対象施設名</x:v>
      </x:c>
      <x:c r="B16" s="19" t="str">
        <x:v>入力例：倉庫</x:v>
      </x:c>
      <x:c r="C16" s="2" t="str"/>
      <x:c r="D16" s="2"/>
      <x:c r="E16" s="2"/>
      <x:c r="F16" s="2"/>
      <x:c r="G16" s="2"/>
      <x:c r="H16" s="2"/>
      <x:c r="I16" s="2"/>
    </x:row>
    <x:row r="17" ht="27" customHeight="1">
      <x:c r="A17" s="2" t="str">
        <x:v>入力状態</x:v>
      </x:c>
      <x:c r="B17" s="2" t="str">
        <x:f>IF(COUNT(B10:B15)&lt;&gt;6,"入力待ち",IF(OR(MIN(B10:B15)&lt;0,B11&gt;1,B15&gt;1),"入力確認","計算可"))</x:f>
        <x:v>計算可</x:v>
      </x:c>
      <x:c r="C17" s="2"/>
      <x:c r="D17" s="2"/>
      <x:c r="E17" s="2"/>
      <x:c r="F17" s="2"/>
      <x:c r="G17" s="2"/>
      <x:c r="H17" s="2"/>
      <x:c r="I17" s="2"/>
    </x:row>
    <x:row r="18" ht="27" customHeight="1">
      <x:c r="A18" s="2"/>
      <x:c r="B18" s="2"/>
      <x:c r="C18" s="2"/>
      <x:c r="D18" s="2"/>
      <x:c r="E18" s="2"/>
      <x:c r="F18" s="2"/>
      <x:c r="G18" s="2"/>
      <x:c r="H18" s="2"/>
      <x:c r="I18" s="2"/>
    </x:row>
    <x:row r="19" ht="27" customHeight="1">
      <x:c r="A19" s="2"/>
      <x:c r="B19" s="2"/>
      <x:c r="C19" s="2"/>
      <x:c r="D19" s="2"/>
      <x:c r="E19" s="2"/>
      <x:c r="F19" s="2"/>
      <x:c r="G19" s="2"/>
      <x:c r="H19" s="2"/>
      <x:c r="I19" s="2"/>
    </x:row>
    <x:row r="20" ht="42" customHeight="1">
      <x:c r="A20" s="12" t="str">
        <x:v>容量の割合</x:v>
      </x:c>
      <x:c r="B20" s="12" t="str">
        <x:v>PV容量
kW</x:v>
      </x:c>
      <x:c r="C20" s="12" t="str">
        <x:v>年間発電量
kWh</x:v>
      </x:c>
      <x:c r="D20" s="12" t="str">
        <x:v>年間需要
kWh</x:v>
      </x:c>
      <x:c r="E20" s="12" t="str">
        <x:v>直接自家消費
kWh</x:v>
      </x:c>
      <x:c r="F20" s="12" t="str">
        <x:v>残りの発電量
kWh</x:v>
      </x:c>
      <x:c r="G20" s="12" t="str">
        <x:v>実効比率
%</x:v>
      </x:c>
      <x:c r="H20" s="2"/>
      <x:c r="I20" s="2"/>
    </x:row>
    <x:row r="21" ht="27" customHeight="1">
      <x:c r="A21" s="28" t="n">
        <x:v>0.25</x:v>
      </x:c>
      <x:c r="B21" s="24" t="n">
        <x:f>IF(AND($B$17="計算可",ISNUMBER(A21),A21&gt;=0,A21&lt;=1),$B$6*A21,"入力待ち")</x:f>
        <x:v>25</x:v>
      </x:c>
      <x:c r="C21" s="24" t="n">
        <x:f>IF(ISNUMBER(B21),B21*$B$13,"入力待ち")</x:f>
        <x:v>25000</x:v>
      </x:c>
      <x:c r="D21" s="24" t="n">
        <x:f>IF($B$17="計算可",$B$14,"入力待ち")</x:f>
        <x:v>100000</x:v>
      </x:c>
      <x:c r="E21" s="24" t="n">
        <x:f>IF(ISNUMBER(C21),MIN(C21*$B$15,D21),"入力待ち")</x:f>
        <x:v>20000</x:v>
      </x:c>
      <x:c r="F21" s="24" t="n">
        <x:f>IF(ISNUMBER(C21),C21-E21,"入力待ち")</x:f>
        <x:v>5000</x:v>
      </x:c>
      <x:c r="G21" s="30" t="n">
        <x:f>IF(ISNUMBER(C21),IF(C21=0,"対象外",E21/C21),"入力待ち")</x:f>
        <x:v>0.8</x:v>
      </x:c>
      <x:c r="H21" s="2"/>
      <x:c r="I21" s="2"/>
    </x:row>
    <x:row r="22" ht="27" customHeight="1">
      <x:c r="A22" s="28" t="n">
        <x:v>0.5</x:v>
      </x:c>
      <x:c r="B22" s="24" t="n">
        <x:f>IF(AND($B$17="計算可",ISNUMBER(A22),A22&gt;=0,A22&lt;=1),$B$6*A22,"入力待ち")</x:f>
        <x:v>50</x:v>
      </x:c>
      <x:c r="C22" s="24" t="n">
        <x:f>IF(ISNUMBER(B22),B22*$B$13,"入力待ち")</x:f>
        <x:v>50000</x:v>
      </x:c>
      <x:c r="D22" s="24" t="n">
        <x:f>IF($B$17="計算可",$B$14,"入力待ち")</x:f>
        <x:v>100000</x:v>
      </x:c>
      <x:c r="E22" s="24" t="n">
        <x:f>IF(ISNUMBER(C22),MIN(C22*$B$15,D22),"入力待ち")</x:f>
        <x:v>40000</x:v>
      </x:c>
      <x:c r="F22" s="24" t="n">
        <x:f>IF(ISNUMBER(C22),C22-E22,"入力待ち")</x:f>
        <x:v>10000</x:v>
      </x:c>
      <x:c r="G22" s="30" t="n">
        <x:f>IF(ISNUMBER(C22),IF(C22=0,"対象外",E22/C22),"入力待ち")</x:f>
        <x:v>0.8</x:v>
      </x:c>
      <x:c r="H22" s="2"/>
      <x:c r="I22" s="2"/>
    </x:row>
    <x:row r="23" ht="27" customHeight="1">
      <x:c r="A23" s="28" t="n">
        <x:v>0.75</x:v>
      </x:c>
      <x:c r="B23" s="24" t="n">
        <x:f>IF(AND($B$17="計算可",ISNUMBER(A23),A23&gt;=0,A23&lt;=1),$B$6*A23,"入力待ち")</x:f>
        <x:v>75</x:v>
      </x:c>
      <x:c r="C23" s="24" t="n">
        <x:f>IF(ISNUMBER(B23),B23*$B$13,"入力待ち")</x:f>
        <x:v>75000</x:v>
      </x:c>
      <x:c r="D23" s="24" t="n">
        <x:f>IF($B$17="計算可",$B$14,"入力待ち")</x:f>
        <x:v>100000</x:v>
      </x:c>
      <x:c r="E23" s="24" t="n">
        <x:f>IF(ISNUMBER(C23),MIN(C23*$B$15,D23),"入力待ち")</x:f>
        <x:v>60000</x:v>
      </x:c>
      <x:c r="F23" s="24" t="n">
        <x:f>IF(ISNUMBER(C23),C23-E23,"入力待ち")</x:f>
        <x:v>15000</x:v>
      </x:c>
      <x:c r="G23" s="30" t="n">
        <x:f>IF(ISNUMBER(C23),IF(C23=0,"対象外",E23/C23),"入力待ち")</x:f>
        <x:v>0.8</x:v>
      </x:c>
      <x:c r="H23" s="2"/>
      <x:c r="I23" s="2"/>
    </x:row>
    <x:row r="24" ht="27" customHeight="1">
      <x:c r="A24" s="29" t="n">
        <x:v>1</x:v>
      </x:c>
      <x:c r="B24" s="24" t="n">
        <x:f>IF(AND($B$17="計算可",ISNUMBER(A24),A24&gt;=0,A24&lt;=1),$B$6*A24,"入力待ち")</x:f>
        <x:v>100</x:v>
      </x:c>
      <x:c r="C24" s="24" t="n">
        <x:f>IF(ISNUMBER(B24),B24*$B$13,"入力待ち")</x:f>
        <x:v>100000</x:v>
      </x:c>
      <x:c r="D24" s="24" t="n">
        <x:f>IF($B$17="計算可",$B$14,"入力待ち")</x:f>
        <x:v>100000</x:v>
      </x:c>
      <x:c r="E24" s="24" t="n">
        <x:f>IF(ISNUMBER(C24),MIN(C24*$B$15,D24),"入力待ち")</x:f>
        <x:v>80000</x:v>
      </x:c>
      <x:c r="F24" s="24" t="n">
        <x:f>IF(ISNUMBER(C24),C24-E24,"入力待ち")</x:f>
        <x:v>20000</x:v>
      </x:c>
      <x:c r="G24" s="30" t="n">
        <x:f>IF(ISNUMBER(C24),IF(C24=0,"対象外",E24/C24),"入力待ち")</x:f>
        <x:v>0.8</x:v>
      </x:c>
      <x:c r="H24" s="2"/>
      <x:c r="I24" s="2"/>
    </x:row>
    <x:row r="25" ht="27" customHeight="1">
      <x:c r="A25" s="2"/>
      <x:c r="B25" s="2"/>
      <x:c r="C25" s="2"/>
      <x:c r="D25" s="2"/>
      <x:c r="E25" s="2"/>
      <x:c r="F25" s="2"/>
      <x:c r="G25" s="2"/>
      <x:c r="H25" s="2"/>
      <x:c r="I25" s="2"/>
    </x:row>
    <x:row r="26" ht="27" customHeight="1">
      <x:c r="A26" s="5" t="str">
        <x:v>直接自家消費＝発電量 × 仮定率（年間需要が上限）。時間帯の一致は未計算です。</x:v>
      </x:c>
      <x:c r="B26" s="5"/>
      <x:c r="C26" s="5"/>
      <x:c r="D26" s="5"/>
      <x:c r="E26" s="5"/>
      <x:c r="F26" s="5"/>
      <x:c r="G26" s="5"/>
      <x:c r="H26" s="5"/>
      <x:c r="I26" s="5"/>
    </x:row>
    <x:row r="27" ht="27" customHeight="1">
      <x:c r="A27" s="5" t="str">
        <x:v>残りの発電量は売電量の確定値ではありません。逆潮流・抑制・蓄電池を別途確認します。</x:v>
      </x:c>
      <x:c r="B27" s="5"/>
      <x:c r="C27" s="5"/>
      <x:c r="D27" s="5"/>
      <x:c r="E27" s="5"/>
      <x:c r="F27" s="5"/>
      <x:c r="G27" s="5"/>
      <x:c r="H27" s="5"/>
      <x:c r="I27" s="5"/>
    </x:row>
    <x:row r="28" ht="27" customHeight="1">
      <x:c r="A28" s="5" t="str">
        <x:v>容量を増やしても同じ自家消費率を維持できるとは限りません。30分需要で確認します。</x:v>
      </x:c>
      <x:c r="B28" s="5"/>
      <x:c r="C28" s="5"/>
      <x:c r="D28" s="5"/>
      <x:c r="E28" s="5"/>
      <x:c r="F28" s="5"/>
      <x:c r="G28" s="5"/>
      <x:c r="H28" s="5"/>
      <x:c r="I28" s="5"/>
    </x:row>
    <x:row r="29" ht="27" customHeight="1">
      <x:c r="A29" s="2"/>
      <x:c r="B29" s="2"/>
      <x:c r="C29" s="2"/>
      <x:c r="D29" s="2"/>
      <x:c r="E29" s="2"/>
      <x:c r="F29" s="2"/>
      <x:c r="G29" s="2"/>
      <x:c r="H29" s="2"/>
      <x:c r="I29" s="2"/>
    </x:row>
    <x:row r="30" ht="27" customHeight="1">
      <x:c r="A30" s="5" t="str">
        <x:v>精密比較へ渡すもの：屋根図面、配置案、12か月の明細、30分需要、料金契約、改修予定。</x:v>
      </x:c>
      <x:c r="B30" s="5"/>
      <x:c r="C30" s="5"/>
      <x:c r="D30" s="5"/>
      <x:c r="E30" s="5"/>
      <x:c r="F30" s="5"/>
      <x:c r="G30" s="5"/>
      <x:c r="H30" s="5"/>
      <x:c r="I30" s="5"/>
    </x:row>
    <x:row r="31" ht="27" customHeight="1">
      <x:c r="A31" s="5" t="str">
        <x:v>このExcelは構造判定・行政報告様式・エネがえるへの直接取込ファイルではありません。</x:v>
      </x:c>
      <x:c r="B31" s="5"/>
      <x:c r="C31" s="5"/>
      <x:c r="D31" s="5"/>
      <x:c r="E31" s="5"/>
      <x:c r="F31" s="5"/>
      <x:c r="G31" s="5"/>
      <x:c r="H31" s="5"/>
      <x:c r="I31" s="5"/>
    </x:row>
    <x:row r="32" ht="27" customHeight="1">
      <x:c r="A32" s="2"/>
      <x:c r="B32" s="2"/>
      <x:c r="C32" s="2"/>
      <x:c r="D32" s="2"/>
      <x:c r="E32" s="2"/>
      <x:c r="F32" s="2"/>
      <x:c r="G32" s="2"/>
      <x:c r="H32" s="2"/>
      <x:c r="I32" s="2"/>
    </x:row>
    <x:row r="33" ht="27" customHeight="1">
      <x:c r="A33" s="2" t="str">
        <x:v>根拠・確認日</x:v>
      </x:c>
      <x:c r="B33" s="19" t="str">
        <x:v>図面・配置条件・確認者を記入</x:v>
      </x:c>
      <x:c r="C33" s="19"/>
      <x:c r="D33" s="19"/>
      <x:c r="E33" s="19"/>
      <x:c r="F33" s="19"/>
      <x:c r="G33" s="19"/>
      <x:c r="H33" s="19"/>
      <x:c r="I33" s="19"/>
    </x:row>
    <x:row r="34" ht="27" customHeight="1">
      <x:c r="A34" s="2" t="str">
        <x:v>比発電量の根拠</x:v>
      </x:c>
      <x:c r="B34" s="19" t="str">
        <x:v>地点・方位・傾斜・損失・算定資料を記入</x:v>
      </x:c>
      <x:c r="C34" s="19"/>
      <x:c r="D34" s="19"/>
      <x:c r="E34" s="19"/>
      <x:c r="F34" s="19"/>
      <x:c r="G34" s="19"/>
      <x:c r="H34" s="19"/>
      <x:c r="I34" s="19"/>
    </x:row>
    <x:row r="35" ht="27" customHeight="1">
      <x:c r="A35" s="2"/>
      <x:c r="B35" s="2"/>
      <x:c r="C35" s="2"/>
      <x:c r="D35" s="2"/>
      <x:c r="E35" s="2"/>
      <x:c r="F35" s="2"/>
      <x:c r="G35" s="2"/>
      <x:c r="H35" s="2"/>
      <x:c r="I35" s="2"/>
    </x:row>
    <x:row r="36" ht="27" customHeight="1">
      <x:c r="A36" s="5" t="str">
        <x:v>日射量データの入口：NEDO https://www.nedo.go.jp/seika_hyoka/ZZFF_100041.html</x:v>
      </x:c>
      <x:c r="B36" s="5"/>
      <x:c r="C36" s="5"/>
      <x:c r="D36" s="5"/>
      <x:c r="E36" s="5"/>
      <x:c r="F36" s="5"/>
      <x:c r="G36" s="5"/>
      <x:c r="H36" s="5"/>
      <x:c r="I36" s="5"/>
    </x:row>
    <x:row r="37" ht="27" customHeight="1">
      <x:c r="A37" s="5" t="str">
        <x:v>日射量を比発電量へそのまま転記しないでください。容量・損失等を含む換算が必要です。</x:v>
      </x:c>
      <x:c r="B37" s="5"/>
      <x:c r="C37" s="5"/>
      <x:c r="D37" s="5"/>
      <x:c r="E37" s="5"/>
      <x:c r="F37" s="5"/>
      <x:c r="G37" s="5"/>
      <x:c r="H37" s="5"/>
      <x:c r="I37" s="5"/>
    </x:row>
    <x:row r="38" ht="27" customHeight="1">
      <x:c r="A38" s="2"/>
      <x:c r="B38" s="2"/>
      <x:c r="C38" s="2"/>
      <x:c r="D38" s="2"/>
      <x:c r="E38" s="2"/>
      <x:c r="F38" s="2"/>
      <x:c r="G38" s="2"/>
      <x:c r="H38" s="2"/>
      <x:c r="I38" s="2"/>
    </x:row>
    <x:row r="39" ht="27" customHeight="1">
      <x:c r="A39" s="5" t="str">
        <x:v>屋根太陽光の比較：https://www.enegaeru.com/warehouse-solar-ppa-battery-logistics</x:v>
      </x:c>
      <x:c r="B39" s="5"/>
      <x:c r="C39" s="5"/>
      <x:c r="D39" s="5"/>
      <x:c r="E39" s="5"/>
      <x:c r="F39" s="5"/>
      <x:c r="G39" s="5"/>
      <x:c r="H39" s="5"/>
      <x:c r="I39" s="5"/>
    </x:row>
    <x:row r="40" ht="27" customHeight="1">
      <x:c r="A40" s="5" t="str">
        <x:v>施設の需要を使う精密診断：https://biz.enegaeru.com/</x:v>
      </x:c>
      <x:c r="B40" s="5"/>
      <x:c r="C40" s="5"/>
      <x:c r="D40" s="5"/>
      <x:c r="E40" s="5"/>
      <x:c r="F40" s="5"/>
      <x:c r="G40" s="5"/>
      <x:c r="H40" s="5"/>
      <x:c r="I40" s="5"/>
    </x:row>
    <x:row r="41" ht="27" customHeight="1">
      <x:c r="A41" s="2"/>
      <x:c r="B41" s="2"/>
      <x:c r="C41" s="2"/>
      <x:c r="D41" s="2"/>
      <x:c r="E41" s="2"/>
      <x:c r="F41" s="2"/>
      <x:c r="G41" s="2"/>
      <x:c r="H41" s="2"/>
      <x:c r="I41" s="2"/>
    </x:row>
    <x:row r="42" ht="27" customHeight="1">
      <x:c r="A42" s="5" t="str">
        <x:v>作成日：2026-09-27。すべての初期値は説明用の仮定。公的な相場値を収録していません。</x:v>
      </x:c>
      <x:c r="B42" s="5"/>
      <x:c r="C42" s="5"/>
      <x:c r="D42" s="5"/>
      <x:c r="E42" s="5"/>
      <x:c r="F42" s="5"/>
      <x:c r="G42" s="5"/>
      <x:c r="H42" s="5"/>
      <x:c r="I42" s="5"/>
    </x:row>
  </x:sheetData>
  <x:pageMargins left="0.7" right="0.7" top="0.75" bottom="0.75" header="0.3" footer="0.3"/>
</x:worksheet>
</file>